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5145" windowHeight="6855" tabRatio="515" activeTab="0"/>
  </bookViews>
  <sheets>
    <sheet name="Feuil1" sheetId="1" r:id="rId1"/>
    <sheet name="Feuil2" sheetId="2" r:id="rId2"/>
  </sheets>
  <definedNames>
    <definedName name="a">'Feuil1'!#REF!</definedName>
    <definedName name="Ao">'Feuil1'!$AJ$42</definedName>
    <definedName name="AP">'Feuil1'!$AJ$43</definedName>
    <definedName name="AR">'Feuil1'!$AJ$44</definedName>
    <definedName name="AS">'Feuil1'!$AJ$45</definedName>
    <definedName name="AT">'Feuil1'!$AJ$46</definedName>
    <definedName name="b">'Feuil1'!#REF!</definedName>
    <definedName name="Bo">'Feuil1'!$AK$42</definedName>
    <definedName name="BP">'Feuil1'!$AK$43</definedName>
    <definedName name="BR">'Feuil1'!$AK$44</definedName>
    <definedName name="BS">'Feuil1'!$AK$45</definedName>
    <definedName name="BT">'Feuil1'!$AK$46</definedName>
    <definedName name="Co">'Feuil1'!$AL$41</definedName>
    <definedName name="CP">'Feuil1'!$AL$42</definedName>
    <definedName name="CR">'Feuil1'!$AL$43</definedName>
    <definedName name="CS">'Feuil1'!$AL$44</definedName>
    <definedName name="CT">'Feuil1'!$AL$45</definedName>
    <definedName name="cv">'Feuil1'!$P$2</definedName>
    <definedName name="Do">'Feuil1'!$AM$41</definedName>
    <definedName name="DP">'Feuil1'!$AM$42</definedName>
    <definedName name="DR">'Feuil1'!$AM$43</definedName>
    <definedName name="DS">'Feuil1'!$AM$44</definedName>
    <definedName name="DT">'Feuil1'!$AM$45</definedName>
    <definedName name="e">'Feuil1'!#REF!</definedName>
    <definedName name="Ea">'Feuil1'!$C$25</definedName>
    <definedName name="Eb">'Feuil1'!$C$26</definedName>
    <definedName name="Ec">'Feuil1'!$C$27</definedName>
    <definedName name="enc1">'Feuil1'!#REF!</definedName>
    <definedName name="enc2">'Feuil1'!#REF!</definedName>
    <definedName name="enc3">'Feuil1'!#REF!</definedName>
    <definedName name="enc4">'Feuil1'!#REF!</definedName>
    <definedName name="Eo">'Feuil1'!$AN$41</definedName>
    <definedName name="EP">'Feuil1'!$AN$42</definedName>
    <definedName name="ER">'Feuil1'!$AN$43</definedName>
    <definedName name="ES">'Feuil1'!$AN$44</definedName>
    <definedName name="ET">'Feuil1'!$AN$45</definedName>
    <definedName name="Fo">'Feuil1'!$AO$41</definedName>
    <definedName name="FP">'Feuil1'!$AO$42</definedName>
    <definedName name="FR">'Feuil1'!$AO$43</definedName>
    <definedName name="FS">'Feuil1'!$AO$44</definedName>
    <definedName name="FT">'Feuil1'!$AO$45</definedName>
    <definedName name="GB">'Feuil1'!$AG$64:$DI$144</definedName>
    <definedName name="GD">'Feuil1'!#REF!</definedName>
    <definedName name="GF">'Feuil1'!$AG$152:$DI$232</definedName>
    <definedName name="gg">'Feuil1'!#REF!</definedName>
    <definedName name="Go">'Feuil1'!$AP$41</definedName>
    <definedName name="GP">'Feuil1'!$AP$42</definedName>
    <definedName name="gq">'Feuil1'!#REF!</definedName>
    <definedName name="GR">'Feuil1'!$AP$43</definedName>
    <definedName name="GS">'Feuil1'!$AP$44</definedName>
    <definedName name="GT">'Feuil1'!$AP$45</definedName>
    <definedName name="h">'Feuil1'!$Y$5</definedName>
    <definedName name="ha">'Feuil1'!$B$25</definedName>
    <definedName name="hb">'Feuil1'!$B$26</definedName>
    <definedName name="hc">'Feuil1'!$B$27</definedName>
    <definedName name="Ho">'Feuil1'!$AQ$41</definedName>
    <definedName name="HP">'Feuil1'!$AQ$42</definedName>
    <definedName name="HR">'Feuil1'!$AQ$43</definedName>
    <definedName name="HS">'Feuil1'!$AQ$44</definedName>
    <definedName name="HT">'Feuil1'!$AQ$45</definedName>
    <definedName name="Jo">'Feuil1'!$AR$41</definedName>
    <definedName name="JP">'Feuil1'!$AR$42</definedName>
    <definedName name="JR">'Feuil1'!$AR$43</definedName>
    <definedName name="JS">'Feuil1'!$AR$44</definedName>
    <definedName name="JT">'Feuil1'!$AR$45</definedName>
    <definedName name="k">'Feuil1'!$Z$5</definedName>
    <definedName name="Ko">'Feuil1'!$AS$41</definedName>
    <definedName name="KP">'Feuil1'!$AS$42</definedName>
    <definedName name="KR">'Feuil1'!$AS$43</definedName>
    <definedName name="KS">'Feuil1'!$AS$44</definedName>
    <definedName name="KT">'Feuil1'!$AS$45</definedName>
    <definedName name="Lo">'Feuil1'!$AT$41</definedName>
    <definedName name="LP">'Feuil1'!$AT$42</definedName>
    <definedName name="LR">'Feuil1'!$AT$43</definedName>
    <definedName name="LS">'Feuil1'!$AT$44</definedName>
    <definedName name="LT">'Feuil1'!$AT$45</definedName>
    <definedName name="Mo">'Feuil1'!$AU$41</definedName>
    <definedName name="MP">'Feuil1'!$AU$42</definedName>
    <definedName name="MR">'Feuil1'!$AU$43</definedName>
    <definedName name="MS">'Feuil1'!$AU$44</definedName>
    <definedName name="MT">'Feuil1'!$AU$45</definedName>
    <definedName name="n">'Feuil1'!$X$2</definedName>
    <definedName name="ND">'Feuil1'!$X$40</definedName>
    <definedName name="nn">'Feuil1'!#REF!</definedName>
    <definedName name="No">'Feuil1'!$AV$41</definedName>
    <definedName name="NP">'Feuil1'!$AV$42</definedName>
    <definedName name="NR">'Feuil1'!$AV$43</definedName>
    <definedName name="NS">'Feuil1'!$AV$44</definedName>
    <definedName name="NT">'Feuil1'!$AV$45</definedName>
    <definedName name="nu">'Feuil1'!#REF!</definedName>
    <definedName name="P">'Feuil1'!$AG$56:$DI$56</definedName>
    <definedName name="pa">'Feuil1'!$D$20</definedName>
    <definedName name="pb">'Feuil1'!$D$21</definedName>
    <definedName name="pc">'Feuil1'!$D$22</definedName>
    <definedName name="Po">'Feuil1'!$AW$41</definedName>
    <definedName name="PP">'Feuil1'!$AW$42</definedName>
    <definedName name="PR">'Feuil1'!$AW$43</definedName>
    <definedName name="PS">'Feuil1'!$AW$44</definedName>
    <definedName name="PT">'Feuil1'!$AW$45</definedName>
    <definedName name="Qo">'Feuil1'!$AX$41</definedName>
    <definedName name="QP">'Feuil1'!$AX$42</definedName>
    <definedName name="QR">'Feuil1'!$AX$43</definedName>
    <definedName name="QS">'Feuil1'!$AX$44</definedName>
    <definedName name="QT">'Feuil1'!$AX$45</definedName>
    <definedName name="rho">'Feuil1'!#REF!</definedName>
    <definedName name="Ro">'Feuil1'!$AY$41</definedName>
    <definedName name="RP">'Feuil1'!$AY$42</definedName>
    <definedName name="RR">'Feuil1'!$AY$43</definedName>
    <definedName name="RS">'Feuil1'!$AY$44</definedName>
    <definedName name="RT">'Feuil1'!$AY$45</definedName>
    <definedName name="So">'Feuil1'!$AZ$41</definedName>
    <definedName name="sol">'Feuil1'!#REF!</definedName>
    <definedName name="SP">'Feuil1'!$AZ$42</definedName>
    <definedName name="SR">'Feuil1'!$AZ$43</definedName>
    <definedName name="SS">'Feuil1'!$AZ$44</definedName>
    <definedName name="ST">'Feuil1'!$AZ$45</definedName>
    <definedName name="To">'Feuil1'!$BA$41</definedName>
    <definedName name="TP">'Feuil1'!$BA$42</definedName>
    <definedName name="TR">'Feuil1'!$BA$43</definedName>
    <definedName name="TRP">'Feuil1'!$AB$29:$AB$109</definedName>
    <definedName name="TS">'Feuil1'!$BA$44</definedName>
    <definedName name="TT">'Feuil1'!$BA$45</definedName>
    <definedName name="Uo">'Feuil1'!$BB$41</definedName>
    <definedName name="UP">'Feuil1'!$BB$42</definedName>
    <definedName name="UR">'Feuil1'!$BB$43</definedName>
    <definedName name="US">'Feuil1'!$BB$44</definedName>
    <definedName name="UT">'Feuil1'!$BB$45</definedName>
    <definedName name="Vo">'Feuil1'!$BC$41</definedName>
    <definedName name="VP">'Feuil1'!$BC$42</definedName>
    <definedName name="VRR">'Feuil1'!$BC$43</definedName>
    <definedName name="VS">'Feuil1'!$BC$44</definedName>
    <definedName name="VT">'Feuil1'!$BC$45</definedName>
    <definedName name="Wo">'Feuil1'!$BD$41</definedName>
    <definedName name="WP">'Feuil1'!$BD$42</definedName>
    <definedName name="WR">'Feuil1'!$BD$43</definedName>
    <definedName name="WS">'Feuil1'!$BD$44</definedName>
    <definedName name="WT">'Feuil1'!$BD$45</definedName>
    <definedName name="x">'Feuil1'!$B$31</definedName>
    <definedName name="Xo">'Feuil1'!$BE$41</definedName>
    <definedName name="XP">'Feuil1'!$BE$42</definedName>
    <definedName name="XR">'Feuil1'!$BE$43</definedName>
    <definedName name="XS">'Feuil1'!$BE$44</definedName>
    <definedName name="XT">'Feuil1'!$BE$45</definedName>
    <definedName name="y">'Feuil1'!$C$31</definedName>
    <definedName name="Yo">'Feuil1'!$BF$41</definedName>
    <definedName name="Young">'Feuil1'!#REF!</definedName>
    <definedName name="YP">'Feuil1'!$BF$42</definedName>
    <definedName name="YR">'Feuil1'!$BF$43</definedName>
    <definedName name="YS">'Feuil1'!$BF$44</definedName>
    <definedName name="YT">'Feuil1'!$BF$45</definedName>
    <definedName name="z">'Feuil1'!$D$31</definedName>
    <definedName name="Zo">'Feuil1'!$BG$41</definedName>
    <definedName name="_xlnm.Print_Area" localSheetId="0">'Feuil1'!$A$1:$J$62</definedName>
    <definedName name="ZP">'Feuil1'!$BG$42</definedName>
    <definedName name="ZR">'Feuil1'!$BG$43</definedName>
    <definedName name="ZS">'Feuil1'!$BG$44</definedName>
    <definedName name="ZT">'Feuil1'!$BG$45</definedName>
  </definedNames>
  <calcPr fullCalcOnLoad="1"/>
</workbook>
</file>

<file path=xl/sharedStrings.xml><?xml version="1.0" encoding="utf-8"?>
<sst xmlns="http://schemas.openxmlformats.org/spreadsheetml/2006/main" count="90" uniqueCount="77">
  <si>
    <t>mm</t>
  </si>
  <si>
    <t>MPa</t>
  </si>
  <si>
    <t>Ø Westergaard</t>
  </si>
  <si>
    <t>côté carré équiv.</t>
  </si>
  <si>
    <t>mod.Westerg.équiv.</t>
  </si>
  <si>
    <t>MPa/m</t>
  </si>
  <si>
    <t>défor.sous ch.unité</t>
  </si>
  <si>
    <t>m</t>
  </si>
  <si>
    <t>Programme"Tassol"</t>
  </si>
  <si>
    <t>Calcul du tassement d'un point de coordonnées (x,y,z)</t>
  </si>
  <si>
    <t>sous l'action de charges sur des semelles</t>
  </si>
  <si>
    <t>selon Boussinesq</t>
  </si>
  <si>
    <t>Le niveau zéro est le niveau du sol libre</t>
  </si>
  <si>
    <t>Semelles</t>
  </si>
  <si>
    <t>Coord. centre (m)</t>
  </si>
  <si>
    <t>Dimensions (m)</t>
  </si>
  <si>
    <t>Charge</t>
  </si>
  <si>
    <t>a</t>
  </si>
  <si>
    <t>b</t>
  </si>
  <si>
    <t>MN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</si>
  <si>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</si>
  <si>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</si>
  <si>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</si>
  <si>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</si>
  <si>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</si>
  <si>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</si>
  <si>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</si>
  <si>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</si>
  <si>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</si>
  <si>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</si>
  <si>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Epaiss.</t>
  </si>
  <si>
    <t>Young</t>
  </si>
  <si>
    <t>Couches de terrain</t>
  </si>
  <si>
    <t>x</t>
  </si>
  <si>
    <t>y</t>
  </si>
  <si>
    <t>z</t>
  </si>
  <si>
    <t>Coordonnées des points étudiés</t>
  </si>
  <si>
    <t>Résultats</t>
  </si>
  <si>
    <t>Tassements</t>
  </si>
  <si>
    <t>(Thonier - 08/2001)</t>
  </si>
  <si>
    <t>sem1</t>
  </si>
  <si>
    <t>sem2</t>
  </si>
  <si>
    <t>sem3</t>
  </si>
  <si>
    <t>sem4</t>
  </si>
  <si>
    <t>sem5</t>
  </si>
  <si>
    <t>sem6</t>
  </si>
  <si>
    <t>sem7</t>
  </si>
  <si>
    <t>sem8</t>
  </si>
  <si>
    <t>sem9</t>
  </si>
  <si>
    <t>sem10</t>
  </si>
  <si>
    <t>total</t>
  </si>
  <si>
    <t>Westergaard</t>
  </si>
  <si>
    <t>Module de</t>
  </si>
  <si>
    <t>équivalent</t>
  </si>
  <si>
    <t xml:space="preserve">de x = </t>
  </si>
  <si>
    <t>m    à x =</t>
  </si>
  <si>
    <t>centre (m)</t>
  </si>
  <si>
    <t>bord</t>
  </si>
  <si>
    <t>angle</t>
  </si>
  <si>
    <t>moyen</t>
  </si>
  <si>
    <t>point 1</t>
  </si>
  <si>
    <t>point 2</t>
  </si>
  <si>
    <t>point 3</t>
  </si>
  <si>
    <t>somme</t>
  </si>
  <si>
    <t>tome 1, chap.4, art..1,3)</t>
  </si>
  <si>
    <t>(voir Conception et calcul</t>
  </si>
  <si>
    <t>des structures de bâtiment,</t>
  </si>
  <si>
    <r>
      <t xml:space="preserve">Déformations en surface pour y = 0 </t>
    </r>
    <r>
      <rPr>
        <sz val="9"/>
        <rFont val="Arial"/>
        <family val="2"/>
      </rPr>
      <t>(pour le graphique ci-dessous)</t>
    </r>
    <r>
      <rPr>
        <b/>
        <sz val="9"/>
        <rFont val="Arial"/>
        <family val="2"/>
      </rPr>
      <t xml:space="preserve"> :</t>
    </r>
  </si>
  <si>
    <t>H. Thonier</t>
  </si>
  <si>
    <t>L'auteur n'est pas</t>
  </si>
  <si>
    <t>responsable de</t>
  </si>
  <si>
    <t xml:space="preserve">l'usage fait de </t>
  </si>
  <si>
    <t>ce programme</t>
  </si>
  <si>
    <t>août 2008</t>
  </si>
  <si>
    <r>
      <t>x</t>
    </r>
    <r>
      <rPr>
        <vertAlign val="subscript"/>
        <sz val="9"/>
        <rFont val="Arial"/>
        <family val="2"/>
      </rPr>
      <t>1</t>
    </r>
  </si>
  <si>
    <r>
      <t>y</t>
    </r>
    <r>
      <rPr>
        <vertAlign val="subscript"/>
        <sz val="9"/>
        <rFont val="Arial"/>
        <family val="2"/>
      </rPr>
      <t>1</t>
    </r>
  </si>
  <si>
    <r>
      <t>z</t>
    </r>
    <r>
      <rPr>
        <vertAlign val="sub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</si>
</sst>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E&quot;;\-#,##0&quot; E&quot;"/>
    <numFmt numFmtId="165" formatCode="#,##0&quot; E&quot;;[Red]\-#,##0&quot; E&quot;"/>
    <numFmt numFmtId="166" formatCode="#,##0.00&quot; E&quot;;\-#,##0.00&quot; E&quot;"/>
    <numFmt numFmtId="167" formatCode="#,##0.00&quot; E&quot;;[Red]\-#,##0.00&quot; E&quot;"/>
    <numFmt numFmtId="168" formatCode="_-* #,##0&quot; E&quot;_-;\-* #,##0&quot; E&quot;_-;_-* &quot;-&quot;&quot; E&quot;_-;_-@_-"/>
    <numFmt numFmtId="169" formatCode="_-* #,##0_ _E_-;\-* #,##0_ _E_-;_-* &quot;-&quot;_ _E_-;_-@_-"/>
    <numFmt numFmtId="170" formatCode="_-* #,##0.00&quot; E&quot;_-;\-* #,##0.00&quot; E&quot;_-;_-* &quot;-&quot;??&quot; E&quot;_-;_-@_-"/>
    <numFmt numFmtId="171" formatCode="_-* #,##0.00_ _E_-;\-* #,##0.00_ _E_-;_-* &quot;-&quot;??_ _E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#,##0.00&quot; F&quot;"/>
    <numFmt numFmtId="189" formatCode="&quot;x=&quot;0.00"/>
    <numFmt numFmtId="190" formatCode="&quot;y=&quot;0.00"/>
    <numFmt numFmtId="191" formatCode="&quot;ia = &quot;0"/>
    <numFmt numFmtId="192" formatCode="&quot;ib = &quot;0"/>
    <numFmt numFmtId="193" formatCode="&quot;ic = &quot;0"/>
    <numFmt numFmtId="194" formatCode="&quot;id = &quot;0"/>
    <numFmt numFmtId="195" formatCode="0.0"/>
    <numFmt numFmtId="196" formatCode="0.000"/>
    <numFmt numFmtId="197" formatCode="&quot;1/&quot;0&quot;°&quot;"/>
    <numFmt numFmtId="198" formatCode="&quot;num.col. &quot;0"/>
    <numFmt numFmtId="199" formatCode="&quot;col. &quot;0"/>
    <numFmt numFmtId="200" formatCode="&quot;lign.&quot;0"/>
    <numFmt numFmtId="201" formatCode="&quot;ligne &quot;0"/>
    <numFmt numFmtId="202" formatCode="&quot;colo. &quot;0"/>
    <numFmt numFmtId="203" formatCode="&quot;colon. &quot;0"/>
    <numFmt numFmtId="204" formatCode="0.0000"/>
    <numFmt numFmtId="205" formatCode="0.0000000"/>
    <numFmt numFmtId="206" formatCode="0.000000"/>
    <numFmt numFmtId="207" formatCode="0.00000"/>
    <numFmt numFmtId="208" formatCode="[$-40C]dddd\ d\ mmmm\ yyyy"/>
    <numFmt numFmtId="209" formatCode="dd/mm/yy;@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5.75"/>
      <name val="Arial"/>
      <family val="2"/>
    </font>
    <font>
      <sz val="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thick"/>
      <bottom style="hair"/>
    </border>
    <border>
      <left style="thin"/>
      <right style="thick"/>
      <top style="hair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0" fontId="8" fillId="0" borderId="0" xfId="0" applyNumberFormat="1" applyFont="1" applyAlignment="1" applyProtection="1" quotePrefix="1">
      <alignment horizontal="center"/>
      <protection/>
    </xf>
    <xf numFmtId="196" fontId="8" fillId="0" borderId="0" xfId="0" applyNumberFormat="1" applyFont="1" applyAlignment="1" applyProtection="1">
      <alignment horizontal="left"/>
      <protection/>
    </xf>
    <xf numFmtId="2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204" fontId="8" fillId="0" borderId="0" xfId="0" applyNumberFormat="1" applyFont="1" applyBorder="1" applyAlignment="1" applyProtection="1">
      <alignment horizontal="right"/>
      <protection/>
    </xf>
    <xf numFmtId="0" fontId="8" fillId="0" borderId="4" xfId="0" applyFont="1" applyBorder="1" applyAlignment="1" applyProtection="1" quotePrefix="1">
      <alignment horizontal="center"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7" xfId="0" applyFont="1" applyBorder="1" applyAlignment="1" applyProtection="1" quotePrefix="1">
      <alignment horizontal="center"/>
      <protection/>
    </xf>
    <xf numFmtId="0" fontId="8" fillId="0" borderId="8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8" fillId="0" borderId="1" xfId="0" applyFont="1" applyBorder="1" applyAlignment="1" applyProtection="1">
      <alignment horizontal="centerContinuous"/>
      <protection/>
    </xf>
    <xf numFmtId="0" fontId="8" fillId="0" borderId="10" xfId="0" applyFont="1" applyBorder="1" applyAlignment="1" applyProtection="1">
      <alignment horizontal="centerContinuous"/>
      <protection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2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/>
      <protection/>
    </xf>
    <xf numFmtId="204" fontId="8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 quotePrefix="1">
      <alignment horizontal="center"/>
      <protection/>
    </xf>
    <xf numFmtId="0" fontId="8" fillId="0" borderId="11" xfId="0" applyFont="1" applyBorder="1" applyAlignment="1" applyProtection="1">
      <alignment/>
      <protection/>
    </xf>
    <xf numFmtId="204" fontId="8" fillId="0" borderId="0" xfId="0" applyNumberFormat="1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0" xfId="0" applyFont="1" applyAlignment="1" applyProtection="1" quotePrefix="1">
      <alignment horizontal="left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/>
      <protection locked="0"/>
    </xf>
    <xf numFmtId="0" fontId="8" fillId="2" borderId="21" xfId="0" applyFont="1" applyFill="1" applyBorder="1" applyAlignment="1" applyProtection="1">
      <alignment/>
      <protection locked="0"/>
    </xf>
    <xf numFmtId="0" fontId="8" fillId="2" borderId="23" xfId="0" applyFont="1" applyFill="1" applyBorder="1" applyAlignment="1" applyProtection="1">
      <alignment/>
      <protection locked="0"/>
    </xf>
    <xf numFmtId="0" fontId="8" fillId="2" borderId="24" xfId="0" applyFont="1" applyFill="1" applyBorder="1" applyAlignment="1" applyProtection="1">
      <alignment/>
      <protection locked="0"/>
    </xf>
    <xf numFmtId="0" fontId="8" fillId="2" borderId="25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17" fontId="9" fillId="0" borderId="0" xfId="0" applyNumberFormat="1" applyFont="1" applyAlignment="1" applyProtection="1" quotePrefix="1">
      <alignment horizontal="center"/>
      <protection/>
    </xf>
    <xf numFmtId="0" fontId="8" fillId="2" borderId="25" xfId="0" applyNumberFormat="1" applyFont="1" applyFill="1" applyBorder="1" applyAlignment="1" applyProtection="1">
      <alignment horizontal="center"/>
      <protection locked="0"/>
    </xf>
    <xf numFmtId="0" fontId="8" fillId="2" borderId="22" xfId="0" applyNumberFormat="1" applyFont="1" applyFill="1" applyBorder="1" applyAlignment="1" applyProtection="1">
      <alignment horizontal="center"/>
      <protection locked="0"/>
    </xf>
    <xf numFmtId="0" fontId="8" fillId="2" borderId="22" xfId="0" applyNumberFormat="1" applyFont="1" applyFill="1" applyBorder="1" applyAlignment="1" applyProtection="1">
      <alignment/>
      <protection locked="0"/>
    </xf>
    <xf numFmtId="0" fontId="8" fillId="2" borderId="26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/>
    </xf>
    <xf numFmtId="2" fontId="8" fillId="0" borderId="29" xfId="0" applyNumberFormat="1" applyFont="1" applyBorder="1" applyAlignment="1" applyProtection="1">
      <alignment/>
      <protection/>
    </xf>
    <xf numFmtId="2" fontId="8" fillId="0" borderId="30" xfId="0" applyNumberFormat="1" applyFont="1" applyBorder="1" applyAlignment="1" applyProtection="1">
      <alignment/>
      <protection/>
    </xf>
    <xf numFmtId="2" fontId="8" fillId="0" borderId="31" xfId="0" applyNumberFormat="1" applyFont="1" applyBorder="1" applyAlignment="1" applyProtection="1">
      <alignment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209" fontId="8" fillId="0" borderId="0" xfId="0" applyNumberFormat="1" applyFont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Déformée en surface pour y = 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Feuil1!$P$26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Feuil1!$Q$25:$BG$25</c:f>
              <c:numCache/>
            </c:numRef>
          </c:cat>
          <c:val>
            <c:numRef>
              <c:f>Feuil1!$Q$26:$BE$26</c:f>
              <c:numCache/>
            </c:numRef>
          </c:val>
          <c:smooth val="0"/>
        </c:ser>
        <c:axId val="923787"/>
        <c:axId val="8314084"/>
      </c:lineChart>
      <c:catAx>
        <c:axId val="923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8314084"/>
        <c:crosses val="autoZero"/>
        <c:auto val="1"/>
        <c:lblOffset val="100"/>
        <c:tickLblSkip val="1"/>
        <c:noMultiLvlLbl val="0"/>
      </c:catAx>
      <c:valAx>
        <c:axId val="8314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tassement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37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0</xdr:colOff>
      <xdr:row>18</xdr:row>
      <xdr:rowOff>0</xdr:rowOff>
    </xdr:from>
    <xdr:ext cx="85725" cy="171450"/>
    <xdr:sp>
      <xdr:nvSpPr>
        <xdr:cNvPr id="1" name="TextBox 464"/>
        <xdr:cNvSpPr txBox="1">
          <a:spLocks noChangeArrowheads="1"/>
        </xdr:cNvSpPr>
      </xdr:nvSpPr>
      <xdr:spPr>
        <a:xfrm>
          <a:off x="50749200" y="2781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533400</xdr:colOff>
      <xdr:row>0</xdr:row>
      <xdr:rowOff>0</xdr:rowOff>
    </xdr:from>
    <xdr:ext cx="85725" cy="171450"/>
    <xdr:sp>
      <xdr:nvSpPr>
        <xdr:cNvPr id="2" name="TextBox 465"/>
        <xdr:cNvSpPr txBox="1">
          <a:spLocks noChangeArrowheads="1"/>
        </xdr:cNvSpPr>
      </xdr:nvSpPr>
      <xdr:spPr>
        <a:xfrm>
          <a:off x="41910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76200</xdr:colOff>
      <xdr:row>36</xdr:row>
      <xdr:rowOff>95250</xdr:rowOff>
    </xdr:from>
    <xdr:to>
      <xdr:col>9</xdr:col>
      <xdr:colOff>742950</xdr:colOff>
      <xdr:row>61</xdr:row>
      <xdr:rowOff>57150</xdr:rowOff>
    </xdr:to>
    <xdr:graphicFrame>
      <xdr:nvGraphicFramePr>
        <xdr:cNvPr id="3" name="Chart 510"/>
        <xdr:cNvGraphicFramePr/>
      </xdr:nvGraphicFramePr>
      <xdr:xfrm>
        <a:off x="76200" y="5753100"/>
        <a:ext cx="65341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A241"/>
  <sheetViews>
    <sheetView showGridLines="0" tabSelected="1" view="pageBreakPreview" zoomScaleSheetLayoutView="100" workbookViewId="0" topLeftCell="A1">
      <selection activeCell="B12" sqref="B12"/>
    </sheetView>
  </sheetViews>
  <sheetFormatPr defaultColWidth="11.421875" defaultRowHeight="12"/>
  <cols>
    <col min="1" max="1" width="21.8515625" style="2" customWidth="1"/>
    <col min="2" max="2" width="8.140625" style="2" customWidth="1"/>
    <col min="3" max="9" width="8.28125" style="2" customWidth="1"/>
    <col min="10" max="10" width="18.28125" style="2" customWidth="1"/>
    <col min="11" max="11" width="3.140625" style="2" customWidth="1"/>
    <col min="12" max="12" width="22.28125" style="2" customWidth="1"/>
    <col min="13" max="13" width="63.7109375" style="2" customWidth="1"/>
    <col min="14" max="58" width="12.8515625" style="2" customWidth="1"/>
    <col min="59" max="67" width="4.7109375" style="2" customWidth="1"/>
    <col min="68" max="153" width="4.28125" style="2" customWidth="1"/>
    <col min="154" max="16384" width="11.00390625" style="2" customWidth="1"/>
  </cols>
  <sheetData>
    <row r="1" spans="1:48" ht="12">
      <c r="A1" s="1" t="s">
        <v>8</v>
      </c>
      <c r="F1" s="82">
        <f ca="1">NOW()</f>
        <v>39020.7814806713</v>
      </c>
      <c r="G1" s="82"/>
      <c r="J1" s="68" t="s">
        <v>68</v>
      </c>
      <c r="O1" s="3" t="s">
        <v>2</v>
      </c>
      <c r="P1" s="4">
        <v>0.75</v>
      </c>
      <c r="Q1" s="5" t="s">
        <v>7</v>
      </c>
      <c r="R1" s="6"/>
      <c r="S1" s="7"/>
      <c r="T1" s="7"/>
      <c r="U1" s="7"/>
      <c r="V1" s="7"/>
      <c r="W1" s="7"/>
      <c r="X1" s="7"/>
      <c r="Y1" s="7"/>
      <c r="Z1" s="7"/>
      <c r="AV1" s="8"/>
    </row>
    <row r="2" spans="1:48" ht="12">
      <c r="A2" s="1"/>
      <c r="J2" s="69" t="s">
        <v>73</v>
      </c>
      <c r="O2" s="3" t="s">
        <v>3</v>
      </c>
      <c r="P2" s="4">
        <f>P1*SQRT(PI()/4)</f>
        <v>0.6646701940895685</v>
      </c>
      <c r="Q2" s="5" t="s">
        <v>7</v>
      </c>
      <c r="S2" s="7"/>
      <c r="T2" s="7"/>
      <c r="U2" s="7"/>
      <c r="V2" s="7"/>
      <c r="W2" s="7"/>
      <c r="X2" s="7"/>
      <c r="Y2" s="7"/>
      <c r="Z2" s="7"/>
      <c r="AV2" s="9"/>
    </row>
    <row r="3" spans="1:48" ht="12">
      <c r="A3" s="2" t="s">
        <v>9</v>
      </c>
      <c r="F3" s="10" t="s">
        <v>65</v>
      </c>
      <c r="J3" s="68" t="s">
        <v>69</v>
      </c>
      <c r="O3" s="3" t="s">
        <v>6</v>
      </c>
      <c r="P3" s="11">
        <f>macro4(0,0,0,0,0,0,cv,cv,ha,hb,hc,Ea,Eb,Ec)</f>
        <v>0.0037893469255578078</v>
      </c>
      <c r="Q3" s="5" t="s">
        <v>56</v>
      </c>
      <c r="R3" s="6"/>
      <c r="S3" s="7"/>
      <c r="T3" s="7"/>
      <c r="U3" s="7"/>
      <c r="V3" s="7"/>
      <c r="W3" s="7"/>
      <c r="X3" s="7"/>
      <c r="Y3" s="7"/>
      <c r="Z3" s="7"/>
      <c r="AV3" s="9"/>
    </row>
    <row r="4" spans="1:43" ht="12">
      <c r="A4" s="2" t="s">
        <v>10</v>
      </c>
      <c r="F4" s="2" t="s">
        <v>66</v>
      </c>
      <c r="J4" s="68" t="s">
        <v>70</v>
      </c>
      <c r="O4" s="3" t="s">
        <v>6</v>
      </c>
      <c r="P4" s="4">
        <f>macro4(0,0,0,cv/2,0,0,cv,cv,ha,hb,hc,Ea,Eb,Ec)</f>
        <v>0.002662850007878796</v>
      </c>
      <c r="Q4" s="12" t="s">
        <v>57</v>
      </c>
      <c r="R4" s="13"/>
      <c r="S4" s="7"/>
      <c r="T4" s="7"/>
      <c r="U4" s="7"/>
      <c r="V4" s="7"/>
      <c r="W4" s="7"/>
      <c r="X4" s="7"/>
      <c r="Y4" s="7"/>
      <c r="Z4" s="7"/>
      <c r="AQ4" s="14"/>
    </row>
    <row r="5" spans="1:48" ht="12">
      <c r="A5" s="2" t="s">
        <v>11</v>
      </c>
      <c r="F5" s="10" t="s">
        <v>64</v>
      </c>
      <c r="J5" s="68" t="s">
        <v>71</v>
      </c>
      <c r="O5" s="3" t="s">
        <v>6</v>
      </c>
      <c r="P5" s="15">
        <f>macro4(0,0,0,cv/2,cv/2,0,cv,cv,ha,hb,hc,Ea,Eb,Ec)</f>
        <v>0.0020013060923697334</v>
      </c>
      <c r="Q5" s="2" t="s">
        <v>58</v>
      </c>
      <c r="X5" s="6"/>
      <c r="AV5" s="8"/>
    </row>
    <row r="6" spans="1:48" ht="12">
      <c r="A6" s="2" t="s">
        <v>12</v>
      </c>
      <c r="F6" s="10" t="s">
        <v>39</v>
      </c>
      <c r="J6" s="68" t="s">
        <v>72</v>
      </c>
      <c r="O6" s="3" t="s">
        <v>6</v>
      </c>
      <c r="P6" s="15">
        <f>0.25*P3+0.5*P4+0.25*P5</f>
        <v>0.0027790882584212834</v>
      </c>
      <c r="Q6" s="2" t="s">
        <v>59</v>
      </c>
      <c r="S6" s="9"/>
      <c r="X6" s="6"/>
      <c r="Y6" s="6"/>
      <c r="Z6" s="6"/>
      <c r="AV6" s="8"/>
    </row>
    <row r="7" spans="1:26" ht="12">
      <c r="A7" s="10"/>
      <c r="O7" s="3" t="s">
        <v>4</v>
      </c>
      <c r="P7" s="13">
        <f>1/P6</f>
        <v>359.83024179594423</v>
      </c>
      <c r="Q7" s="12" t="s">
        <v>5</v>
      </c>
      <c r="S7" s="8"/>
      <c r="T7" s="16" t="s">
        <v>60</v>
      </c>
      <c r="U7" s="17" t="s">
        <v>61</v>
      </c>
      <c r="V7" s="18" t="s">
        <v>62</v>
      </c>
      <c r="X7" s="6"/>
      <c r="Y7" s="6"/>
      <c r="Z7" s="6"/>
    </row>
    <row r="8" spans="1:24" ht="12">
      <c r="A8" s="10"/>
      <c r="S8" s="19" t="s">
        <v>40</v>
      </c>
      <c r="T8" s="20">
        <f>IF(E12*F12=0,"",G12/E12/F12*macro4(B$31,C$31,D$31,B12,C12,D12,E12,F12,ha,hb,hc,Ea,Eb,Ec)*1000)</f>
        <v>6.255816822042052</v>
      </c>
      <c r="U8" s="21">
        <f aca="true" t="shared" si="0" ref="U8:U17">IF(E12*F12=0,"",G12/E12/F12*macro4(B$32,C$32,D$32,B12,C12,D12,E12,F12,ha,hb,hc,Ea,Eb,Ec)*1000)</f>
        <v>0.5220530541063509</v>
      </c>
      <c r="V8" s="22">
        <f aca="true" t="shared" si="1" ref="V8:V17">IF(E12*F12=0,"",G12/E12/F12*macro4(B$33,C$33,D$33,B12,C12,D12,E12,F12,ha,hb,hc,Ea,Eb,Ec)*1000)</f>
        <v>6.255816822042052</v>
      </c>
      <c r="X8" s="6"/>
    </row>
    <row r="9" spans="19:24" ht="12">
      <c r="S9" s="23" t="s">
        <v>41</v>
      </c>
      <c r="T9" s="24">
        <f aca="true" t="shared" si="2" ref="T9:T17">IF(E13*F13=0,"",G13/E13/F13*macro4(B$31,C$31,D$31,B13,C13,D13,E13,F13,ha,hb,hc,Ea,Eb,Ec)*1000)</f>
        <v>0.0394302095860406</v>
      </c>
      <c r="U9" s="25">
        <f t="shared" si="0"/>
        <v>2.026079902192931</v>
      </c>
      <c r="V9" s="26">
        <f t="shared" si="1"/>
        <v>0.0394302095860406</v>
      </c>
      <c r="X9" s="6"/>
    </row>
    <row r="10" spans="1:24" ht="12">
      <c r="A10" s="27" t="s">
        <v>13</v>
      </c>
      <c r="B10" s="28" t="s">
        <v>14</v>
      </c>
      <c r="C10" s="29"/>
      <c r="D10" s="30"/>
      <c r="E10" s="28" t="s">
        <v>15</v>
      </c>
      <c r="F10" s="30"/>
      <c r="G10" s="31" t="s">
        <v>16</v>
      </c>
      <c r="H10" s="9"/>
      <c r="I10" s="9"/>
      <c r="J10" s="9"/>
      <c r="K10" s="9"/>
      <c r="L10" s="9"/>
      <c r="M10" s="9"/>
      <c r="O10" s="3"/>
      <c r="P10" s="13"/>
      <c r="Q10" s="12"/>
      <c r="S10" s="19" t="s">
        <v>42</v>
      </c>
      <c r="T10" s="24">
        <f t="shared" si="2"/>
      </c>
      <c r="U10" s="25">
        <f t="shared" si="0"/>
      </c>
      <c r="V10" s="26">
        <f t="shared" si="1"/>
      </c>
      <c r="X10" s="6"/>
    </row>
    <row r="11" spans="1:24" ht="14.25" thickBot="1">
      <c r="A11" s="3"/>
      <c r="B11" s="32" t="s">
        <v>74</v>
      </c>
      <c r="C11" s="32" t="s">
        <v>75</v>
      </c>
      <c r="D11" s="32" t="s">
        <v>76</v>
      </c>
      <c r="E11" s="32" t="s">
        <v>17</v>
      </c>
      <c r="F11" s="32" t="s">
        <v>18</v>
      </c>
      <c r="G11" s="32" t="s">
        <v>19</v>
      </c>
      <c r="H11" s="8"/>
      <c r="I11" s="8"/>
      <c r="J11" s="8"/>
      <c r="K11" s="8"/>
      <c r="L11" s="8"/>
      <c r="M11" s="8"/>
      <c r="N11" s="9"/>
      <c r="S11" s="23" t="s">
        <v>43</v>
      </c>
      <c r="T11" s="24">
        <f t="shared" si="2"/>
      </c>
      <c r="U11" s="25">
        <f t="shared" si="0"/>
      </c>
      <c r="V11" s="26">
        <f t="shared" si="1"/>
      </c>
      <c r="W11" s="8"/>
      <c r="X11" s="6"/>
    </row>
    <row r="12" spans="1:53" ht="12.75" thickTop="1">
      <c r="A12" s="3" t="s">
        <v>20</v>
      </c>
      <c r="B12" s="54">
        <v>0</v>
      </c>
      <c r="C12" s="55">
        <v>0</v>
      </c>
      <c r="D12" s="55">
        <v>1</v>
      </c>
      <c r="E12" s="55">
        <v>3</v>
      </c>
      <c r="F12" s="55">
        <v>3</v>
      </c>
      <c r="G12" s="70">
        <v>2.7</v>
      </c>
      <c r="H12" s="33"/>
      <c r="I12" s="33"/>
      <c r="J12" s="33"/>
      <c r="K12" s="33"/>
      <c r="L12" s="33"/>
      <c r="M12" s="33"/>
      <c r="N12" s="8"/>
      <c r="S12" s="19" t="s">
        <v>44</v>
      </c>
      <c r="T12" s="24">
        <f t="shared" si="2"/>
      </c>
      <c r="U12" s="25">
        <f t="shared" si="0"/>
      </c>
      <c r="V12" s="26">
        <f t="shared" si="1"/>
      </c>
      <c r="AB12" s="6"/>
      <c r="AC12" s="6"/>
      <c r="AD12" s="6"/>
      <c r="AE12" s="6"/>
      <c r="BA12" s="8"/>
    </row>
    <row r="13" spans="1:53" ht="12">
      <c r="A13" s="3" t="s">
        <v>21</v>
      </c>
      <c r="B13" s="56">
        <v>5</v>
      </c>
      <c r="C13" s="57">
        <v>0</v>
      </c>
      <c r="D13" s="57">
        <v>2</v>
      </c>
      <c r="E13" s="57">
        <v>1</v>
      </c>
      <c r="F13" s="57">
        <v>1</v>
      </c>
      <c r="G13" s="71">
        <v>0.3</v>
      </c>
      <c r="H13" s="8"/>
      <c r="I13" s="8"/>
      <c r="J13" s="8"/>
      <c r="K13" s="8"/>
      <c r="L13" s="8"/>
      <c r="M13" s="8"/>
      <c r="N13" s="33"/>
      <c r="O13" s="9"/>
      <c r="Q13" s="9"/>
      <c r="R13" s="9"/>
      <c r="S13" s="23" t="s">
        <v>45</v>
      </c>
      <c r="T13" s="24">
        <f t="shared" si="2"/>
      </c>
      <c r="U13" s="25">
        <f t="shared" si="0"/>
      </c>
      <c r="V13" s="26">
        <f t="shared" si="1"/>
      </c>
      <c r="W13" s="34"/>
      <c r="X13" s="15"/>
      <c r="AB13" s="6"/>
      <c r="AC13" s="6"/>
      <c r="AD13" s="6"/>
      <c r="AE13" s="6"/>
      <c r="BA13" s="8"/>
    </row>
    <row r="14" spans="1:53" ht="12">
      <c r="A14" s="3" t="s">
        <v>22</v>
      </c>
      <c r="B14" s="59"/>
      <c r="C14" s="60"/>
      <c r="D14" s="60"/>
      <c r="E14" s="60"/>
      <c r="F14" s="60"/>
      <c r="G14" s="72"/>
      <c r="H14" s="9"/>
      <c r="I14" s="9"/>
      <c r="J14" s="9"/>
      <c r="K14" s="9"/>
      <c r="L14" s="9"/>
      <c r="M14" s="9"/>
      <c r="N14" s="8"/>
      <c r="O14" s="8"/>
      <c r="Q14" s="8"/>
      <c r="R14" s="8"/>
      <c r="S14" s="19" t="s">
        <v>46</v>
      </c>
      <c r="T14" s="24">
        <f t="shared" si="2"/>
      </c>
      <c r="U14" s="25">
        <f t="shared" si="0"/>
      </c>
      <c r="V14" s="26">
        <f t="shared" si="1"/>
      </c>
      <c r="W14" s="35"/>
      <c r="X14" s="15"/>
      <c r="AB14" s="6"/>
      <c r="AC14" s="6"/>
      <c r="AD14" s="6"/>
      <c r="AE14" s="6"/>
      <c r="BA14" s="8"/>
    </row>
    <row r="15" spans="1:53" ht="12">
      <c r="A15" s="3" t="s">
        <v>23</v>
      </c>
      <c r="B15" s="59"/>
      <c r="C15" s="60"/>
      <c r="D15" s="60"/>
      <c r="E15" s="60"/>
      <c r="F15" s="60"/>
      <c r="G15" s="72"/>
      <c r="H15" s="9"/>
      <c r="I15" s="9"/>
      <c r="J15" s="9"/>
      <c r="K15" s="9"/>
      <c r="L15" s="9"/>
      <c r="M15" s="9"/>
      <c r="N15" s="9"/>
      <c r="O15" s="33"/>
      <c r="Q15" s="33"/>
      <c r="R15" s="33"/>
      <c r="S15" s="23" t="s">
        <v>47</v>
      </c>
      <c r="T15" s="24">
        <f t="shared" si="2"/>
      </c>
      <c r="U15" s="25">
        <f t="shared" si="0"/>
      </c>
      <c r="V15" s="26">
        <f t="shared" si="1"/>
      </c>
      <c r="W15" s="35"/>
      <c r="X15" s="15"/>
      <c r="AB15" s="6"/>
      <c r="AC15" s="6"/>
      <c r="AD15" s="6"/>
      <c r="AE15" s="6"/>
      <c r="AF15" s="6"/>
      <c r="AG15" s="6"/>
      <c r="BA15" s="8"/>
    </row>
    <row r="16" spans="1:53" ht="12">
      <c r="A16" s="3" t="s">
        <v>24</v>
      </c>
      <c r="B16" s="59"/>
      <c r="C16" s="60"/>
      <c r="D16" s="60"/>
      <c r="E16" s="60"/>
      <c r="F16" s="60"/>
      <c r="G16" s="72"/>
      <c r="H16" s="9"/>
      <c r="I16" s="9"/>
      <c r="J16" s="9"/>
      <c r="K16" s="9"/>
      <c r="L16" s="9"/>
      <c r="M16" s="9"/>
      <c r="N16" s="9"/>
      <c r="O16" s="8"/>
      <c r="Q16" s="8"/>
      <c r="R16" s="8"/>
      <c r="S16" s="19" t="s">
        <v>48</v>
      </c>
      <c r="T16" s="24">
        <f t="shared" si="2"/>
      </c>
      <c r="U16" s="25">
        <f t="shared" si="0"/>
      </c>
      <c r="V16" s="26">
        <f t="shared" si="1"/>
      </c>
      <c r="W16" s="8"/>
      <c r="X16" s="15"/>
      <c r="AB16" s="6"/>
      <c r="AC16" s="6"/>
      <c r="AD16" s="6"/>
      <c r="AE16" s="6"/>
      <c r="AF16" s="6"/>
      <c r="AG16" s="6"/>
      <c r="BA16" s="8"/>
    </row>
    <row r="17" spans="1:53" ht="12">
      <c r="A17" s="3" t="s">
        <v>25</v>
      </c>
      <c r="B17" s="59"/>
      <c r="C17" s="60"/>
      <c r="D17" s="60"/>
      <c r="E17" s="60"/>
      <c r="F17" s="60"/>
      <c r="G17" s="72"/>
      <c r="H17" s="9"/>
      <c r="I17" s="9"/>
      <c r="J17" s="9"/>
      <c r="K17" s="9"/>
      <c r="L17" s="9"/>
      <c r="M17" s="9"/>
      <c r="N17" s="9"/>
      <c r="O17" s="9"/>
      <c r="Q17" s="9"/>
      <c r="R17" s="9"/>
      <c r="S17" s="23" t="s">
        <v>49</v>
      </c>
      <c r="T17" s="24">
        <f t="shared" si="2"/>
      </c>
      <c r="U17" s="36">
        <f t="shared" si="0"/>
      </c>
      <c r="V17" s="26">
        <f t="shared" si="1"/>
      </c>
      <c r="W17" s="8"/>
      <c r="X17" s="15"/>
      <c r="AB17" s="6"/>
      <c r="AC17" s="6"/>
      <c r="AD17" s="6"/>
      <c r="AE17" s="6"/>
      <c r="AF17" s="6"/>
      <c r="AG17" s="6"/>
      <c r="BA17" s="8"/>
    </row>
    <row r="18" spans="1:55" ht="12">
      <c r="A18" s="3" t="s">
        <v>26</v>
      </c>
      <c r="B18" s="59"/>
      <c r="C18" s="60"/>
      <c r="D18" s="60"/>
      <c r="E18" s="60"/>
      <c r="F18" s="60"/>
      <c r="G18" s="72"/>
      <c r="H18" s="9"/>
      <c r="I18" s="9"/>
      <c r="J18" s="9"/>
      <c r="K18" s="9"/>
      <c r="L18" s="9"/>
      <c r="M18" s="9"/>
      <c r="N18" s="9"/>
      <c r="O18" s="9"/>
      <c r="Q18" s="9"/>
      <c r="R18" s="9"/>
      <c r="S18" s="37" t="s">
        <v>63</v>
      </c>
      <c r="T18" s="38">
        <f>SUM(T8:T17)</f>
        <v>6.295247031628092</v>
      </c>
      <c r="U18" s="38">
        <f>SUM(U8:U17)</f>
        <v>2.5481329562992823</v>
      </c>
      <c r="V18" s="38">
        <f>SUM(V8:V17)</f>
        <v>6.295247031628092</v>
      </c>
      <c r="W18" s="8"/>
      <c r="X18" s="8"/>
      <c r="Y18" s="8"/>
      <c r="Z18" s="39"/>
      <c r="AH18" s="6"/>
      <c r="AI18" s="6"/>
      <c r="BC18" s="8"/>
    </row>
    <row r="19" spans="1:55" ht="12">
      <c r="A19" s="3" t="s">
        <v>27</v>
      </c>
      <c r="B19" s="59"/>
      <c r="C19" s="60"/>
      <c r="D19" s="60"/>
      <c r="E19" s="60"/>
      <c r="F19" s="60"/>
      <c r="G19" s="72"/>
      <c r="H19" s="9"/>
      <c r="I19" s="9"/>
      <c r="J19" s="9"/>
      <c r="K19" s="9"/>
      <c r="L19" s="9"/>
      <c r="M19" s="9"/>
      <c r="N19" s="9"/>
      <c r="O19" s="9"/>
      <c r="Q19" s="9"/>
      <c r="R19" s="9"/>
      <c r="S19" s="9"/>
      <c r="T19" s="9"/>
      <c r="U19" s="9"/>
      <c r="V19" s="9"/>
      <c r="W19" s="6"/>
      <c r="X19" s="6"/>
      <c r="Y19" s="6"/>
      <c r="Z19" s="15"/>
      <c r="AH19" s="6"/>
      <c r="AI19" s="6"/>
      <c r="BC19" s="8"/>
    </row>
    <row r="20" spans="1:55" ht="12">
      <c r="A20" s="3" t="s">
        <v>28</v>
      </c>
      <c r="B20" s="59"/>
      <c r="C20" s="60"/>
      <c r="D20" s="60"/>
      <c r="E20" s="60"/>
      <c r="F20" s="60"/>
      <c r="G20" s="72"/>
      <c r="H20" s="9"/>
      <c r="I20" s="9"/>
      <c r="J20" s="9"/>
      <c r="K20" s="9"/>
      <c r="L20" s="9"/>
      <c r="M20" s="9"/>
      <c r="N20" s="9"/>
      <c r="O20" s="9"/>
      <c r="Q20" s="9"/>
      <c r="R20" s="9"/>
      <c r="S20" s="9"/>
      <c r="T20" s="9"/>
      <c r="Z20" s="40"/>
      <c r="AH20" s="6"/>
      <c r="AI20" s="6"/>
      <c r="BC20" s="9"/>
    </row>
    <row r="21" spans="1:55" ht="12.75" thickBot="1">
      <c r="A21" s="3" t="s">
        <v>29</v>
      </c>
      <c r="B21" s="61"/>
      <c r="C21" s="62"/>
      <c r="D21" s="62"/>
      <c r="E21" s="62"/>
      <c r="F21" s="62"/>
      <c r="G21" s="73"/>
      <c r="H21" s="9"/>
      <c r="I21" s="9"/>
      <c r="J21" s="9"/>
      <c r="K21" s="9"/>
      <c r="L21" s="9"/>
      <c r="M21" s="9"/>
      <c r="N21" s="9"/>
      <c r="O21" s="9"/>
      <c r="Q21" s="9"/>
      <c r="R21" s="9"/>
      <c r="S21" s="9"/>
      <c r="T21" s="9"/>
      <c r="Z21" s="11"/>
      <c r="BC21" s="9"/>
    </row>
    <row r="22" spans="1:55" ht="12.75" thickTop="1">
      <c r="A22" s="3"/>
      <c r="B22" s="74"/>
      <c r="C22" s="7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Q22" s="9"/>
      <c r="R22" s="9"/>
      <c r="S22" s="9"/>
      <c r="T22" s="9"/>
      <c r="Z22" s="11"/>
      <c r="BC22" s="14"/>
    </row>
    <row r="23" spans="2:15" ht="12">
      <c r="B23" s="32" t="s">
        <v>30</v>
      </c>
      <c r="C23" s="32" t="s">
        <v>31</v>
      </c>
      <c r="N23" s="9"/>
      <c r="O23" s="9"/>
    </row>
    <row r="24" spans="1:57" ht="12.75" thickBot="1">
      <c r="A24" s="27" t="s">
        <v>32</v>
      </c>
      <c r="B24" s="41" t="s">
        <v>7</v>
      </c>
      <c r="C24" s="41" t="s">
        <v>1</v>
      </c>
      <c r="N24" s="9"/>
      <c r="O24" s="9"/>
      <c r="Q24" s="8">
        <v>0</v>
      </c>
      <c r="R24" s="8">
        <v>1</v>
      </c>
      <c r="S24" s="8">
        <v>2</v>
      </c>
      <c r="T24" s="8">
        <v>3</v>
      </c>
      <c r="U24" s="8">
        <v>4</v>
      </c>
      <c r="V24" s="8">
        <v>5</v>
      </c>
      <c r="W24" s="8">
        <v>6</v>
      </c>
      <c r="X24" s="8">
        <v>7</v>
      </c>
      <c r="Y24" s="8">
        <v>8</v>
      </c>
      <c r="Z24" s="8">
        <v>9</v>
      </c>
      <c r="AA24" s="8">
        <v>10</v>
      </c>
      <c r="AB24" s="8">
        <v>11</v>
      </c>
      <c r="AC24" s="8">
        <v>12</v>
      </c>
      <c r="AD24" s="8">
        <v>13</v>
      </c>
      <c r="AE24" s="8">
        <v>14</v>
      </c>
      <c r="AF24" s="8">
        <v>15</v>
      </c>
      <c r="AG24" s="8">
        <v>16</v>
      </c>
      <c r="AH24" s="8">
        <v>17</v>
      </c>
      <c r="AI24" s="8">
        <v>18</v>
      </c>
      <c r="AJ24" s="8">
        <v>19</v>
      </c>
      <c r="AK24" s="8">
        <v>20</v>
      </c>
      <c r="AL24" s="8">
        <v>21</v>
      </c>
      <c r="AM24" s="8">
        <v>22</v>
      </c>
      <c r="AN24" s="8">
        <v>23</v>
      </c>
      <c r="AO24" s="8">
        <v>24</v>
      </c>
      <c r="AP24" s="8">
        <v>25</v>
      </c>
      <c r="AQ24" s="8">
        <v>26</v>
      </c>
      <c r="AR24" s="8">
        <v>27</v>
      </c>
      <c r="AS24" s="8">
        <v>28</v>
      </c>
      <c r="AT24" s="8">
        <v>29</v>
      </c>
      <c r="AU24" s="8">
        <v>30</v>
      </c>
      <c r="AV24" s="8">
        <v>31</v>
      </c>
      <c r="AW24" s="8">
        <v>32</v>
      </c>
      <c r="AX24" s="8">
        <v>33</v>
      </c>
      <c r="AY24" s="8">
        <v>34</v>
      </c>
      <c r="AZ24" s="8">
        <v>35</v>
      </c>
      <c r="BA24" s="8">
        <v>36</v>
      </c>
      <c r="BB24" s="8">
        <v>37</v>
      </c>
      <c r="BC24" s="8">
        <v>38</v>
      </c>
      <c r="BD24" s="8">
        <v>39</v>
      </c>
      <c r="BE24" s="8">
        <v>40</v>
      </c>
    </row>
    <row r="25" spans="1:59" ht="12.75" thickTop="1">
      <c r="A25" s="3" t="s">
        <v>20</v>
      </c>
      <c r="B25" s="54">
        <v>5</v>
      </c>
      <c r="C25" s="63">
        <v>200</v>
      </c>
      <c r="O25" s="9"/>
      <c r="P25" s="6"/>
      <c r="Q25" s="8">
        <f aca="true" t="shared" si="3" ref="Q25:BE25">$B$36+($D$36-$B$36)*Q24/40</f>
        <v>-5</v>
      </c>
      <c r="R25" s="8">
        <f t="shared" si="3"/>
        <v>-4.625</v>
      </c>
      <c r="S25" s="8">
        <f t="shared" si="3"/>
        <v>-4.25</v>
      </c>
      <c r="T25" s="8">
        <f t="shared" si="3"/>
        <v>-3.875</v>
      </c>
      <c r="U25" s="8">
        <f t="shared" si="3"/>
        <v>-3.5</v>
      </c>
      <c r="V25" s="8">
        <f t="shared" si="3"/>
        <v>-3.125</v>
      </c>
      <c r="W25" s="8">
        <f t="shared" si="3"/>
        <v>-2.75</v>
      </c>
      <c r="X25" s="8">
        <f t="shared" si="3"/>
        <v>-2.375</v>
      </c>
      <c r="Y25" s="8">
        <f t="shared" si="3"/>
        <v>-2</v>
      </c>
      <c r="Z25" s="8">
        <f t="shared" si="3"/>
        <v>-1.625</v>
      </c>
      <c r="AA25" s="8">
        <f t="shared" si="3"/>
        <v>-1.25</v>
      </c>
      <c r="AB25" s="8">
        <f t="shared" si="3"/>
        <v>-0.875</v>
      </c>
      <c r="AC25" s="8">
        <f t="shared" si="3"/>
        <v>-0.5</v>
      </c>
      <c r="AD25" s="8">
        <f t="shared" si="3"/>
        <v>-0.125</v>
      </c>
      <c r="AE25" s="8">
        <f t="shared" si="3"/>
        <v>0.25</v>
      </c>
      <c r="AF25" s="8">
        <f t="shared" si="3"/>
        <v>0.625</v>
      </c>
      <c r="AG25" s="8">
        <f t="shared" si="3"/>
        <v>1</v>
      </c>
      <c r="AH25" s="8">
        <f t="shared" si="3"/>
        <v>1.375</v>
      </c>
      <c r="AI25" s="8">
        <f t="shared" si="3"/>
        <v>1.75</v>
      </c>
      <c r="AJ25" s="8">
        <f t="shared" si="3"/>
        <v>2.125</v>
      </c>
      <c r="AK25" s="8">
        <f t="shared" si="3"/>
        <v>2.5</v>
      </c>
      <c r="AL25" s="8">
        <f t="shared" si="3"/>
        <v>2.875</v>
      </c>
      <c r="AM25" s="8">
        <f t="shared" si="3"/>
        <v>3.25</v>
      </c>
      <c r="AN25" s="8">
        <f t="shared" si="3"/>
        <v>3.625</v>
      </c>
      <c r="AO25" s="8">
        <f t="shared" si="3"/>
        <v>4</v>
      </c>
      <c r="AP25" s="8">
        <f t="shared" si="3"/>
        <v>4.375</v>
      </c>
      <c r="AQ25" s="8">
        <f t="shared" si="3"/>
        <v>4.75</v>
      </c>
      <c r="AR25" s="8">
        <f t="shared" si="3"/>
        <v>5.125</v>
      </c>
      <c r="AS25" s="8">
        <f t="shared" si="3"/>
        <v>5.5</v>
      </c>
      <c r="AT25" s="8">
        <f t="shared" si="3"/>
        <v>5.875</v>
      </c>
      <c r="AU25" s="8">
        <f t="shared" si="3"/>
        <v>6.25</v>
      </c>
      <c r="AV25" s="8">
        <f t="shared" si="3"/>
        <v>6.625</v>
      </c>
      <c r="AW25" s="8">
        <f t="shared" si="3"/>
        <v>7</v>
      </c>
      <c r="AX25" s="8">
        <f t="shared" si="3"/>
        <v>7.375</v>
      </c>
      <c r="AY25" s="8">
        <f t="shared" si="3"/>
        <v>7.75</v>
      </c>
      <c r="AZ25" s="8">
        <f t="shared" si="3"/>
        <v>8.125</v>
      </c>
      <c r="BA25" s="8">
        <f t="shared" si="3"/>
        <v>8.5</v>
      </c>
      <c r="BB25" s="8">
        <f t="shared" si="3"/>
        <v>8.875</v>
      </c>
      <c r="BC25" s="8">
        <f t="shared" si="3"/>
        <v>9.25</v>
      </c>
      <c r="BD25" s="8">
        <f t="shared" si="3"/>
        <v>9.625</v>
      </c>
      <c r="BE25" s="8">
        <f t="shared" si="3"/>
        <v>10</v>
      </c>
      <c r="BF25" s="8"/>
      <c r="BG25" s="8"/>
    </row>
    <row r="26" spans="1:57" ht="12">
      <c r="A26" s="3" t="s">
        <v>21</v>
      </c>
      <c r="B26" s="56">
        <v>1</v>
      </c>
      <c r="C26" s="58">
        <v>20</v>
      </c>
      <c r="O26" s="9"/>
      <c r="P26" s="6" t="s">
        <v>50</v>
      </c>
      <c r="Q26" s="8">
        <f>SUM(Q27:Q36)</f>
        <v>-0.5251956180259006</v>
      </c>
      <c r="R26" s="8">
        <f aca="true" t="shared" si="4" ref="R26:AK26">SUM(R27:R36)</f>
        <v>-0.6499984995680504</v>
      </c>
      <c r="S26" s="8">
        <f t="shared" si="4"/>
        <v>-0.8053428231807965</v>
      </c>
      <c r="T26" s="8">
        <f t="shared" si="4"/>
        <v>-0.998027383835825</v>
      </c>
      <c r="U26" s="8">
        <f t="shared" si="4"/>
        <v>-1.2361169109361545</v>
      </c>
      <c r="V26" s="8">
        <f t="shared" si="4"/>
        <v>-1.5295402672395773</v>
      </c>
      <c r="W26" s="8">
        <f t="shared" si="4"/>
        <v>-1.8917496238856388</v>
      </c>
      <c r="X26" s="8">
        <f t="shared" si="4"/>
        <v>-2.3442579193457798</v>
      </c>
      <c r="Y26" s="8">
        <f t="shared" si="4"/>
        <v>-2.9311206789706983</v>
      </c>
      <c r="Z26" s="8">
        <f t="shared" si="4"/>
        <v>-3.8031608960581726</v>
      </c>
      <c r="AA26" s="8">
        <f t="shared" si="4"/>
        <v>-5.104922144743012</v>
      </c>
      <c r="AB26" s="8">
        <f t="shared" si="4"/>
        <v>-5.757847472927757</v>
      </c>
      <c r="AC26" s="8">
        <f t="shared" si="4"/>
        <v>-6.121149870259342</v>
      </c>
      <c r="AD26" s="8">
        <f t="shared" si="4"/>
        <v>-6.282032378572053</v>
      </c>
      <c r="AE26" s="8">
        <f t="shared" si="4"/>
        <v>-6.262425252005911</v>
      </c>
      <c r="AF26" s="8">
        <f t="shared" si="4"/>
        <v>-6.059456322730841</v>
      </c>
      <c r="AG26" s="8">
        <f t="shared" si="4"/>
        <v>-5.640453714131673</v>
      </c>
      <c r="AH26" s="8">
        <f t="shared" si="4"/>
        <v>-4.862027703472732</v>
      </c>
      <c r="AI26" s="8">
        <f t="shared" si="4"/>
        <v>-3.584359591670546</v>
      </c>
      <c r="AJ26" s="8">
        <f t="shared" si="4"/>
        <v>-2.8884490253115502</v>
      </c>
      <c r="AK26" s="8">
        <f t="shared" si="4"/>
        <v>-2.415262196443345</v>
      </c>
      <c r="AL26" s="8">
        <f aca="true" t="shared" si="5" ref="AL26:BE26">SUM(AL27:AL36)</f>
        <v>-2.075150657011126</v>
      </c>
      <c r="AM26" s="8">
        <f t="shared" si="5"/>
        <v>-1.8402483117604522</v>
      </c>
      <c r="AN26" s="8">
        <f t="shared" si="5"/>
        <v>-1.7027291469785966</v>
      </c>
      <c r="AO26" s="8">
        <f t="shared" si="5"/>
        <v>-1.6790193964346898</v>
      </c>
      <c r="AP26" s="8">
        <f t="shared" si="5"/>
        <v>-1.8962293843839144</v>
      </c>
      <c r="AQ26" s="8">
        <f t="shared" si="5"/>
        <v>-2.5298833323406162</v>
      </c>
      <c r="AR26" s="8">
        <f t="shared" si="5"/>
        <v>-2.4899783454046567</v>
      </c>
      <c r="AS26" s="8">
        <f t="shared" si="5"/>
        <v>-1.8620217824825633</v>
      </c>
      <c r="AT26" s="8">
        <f t="shared" si="5"/>
        <v>-1.1681411174835852</v>
      </c>
      <c r="AU26" s="8">
        <f t="shared" si="5"/>
        <v>-0.8738677617634241</v>
      </c>
      <c r="AV26" s="8">
        <f t="shared" si="5"/>
        <v>-0.6753969493134836</v>
      </c>
      <c r="AW26" s="8">
        <f t="shared" si="5"/>
        <v>-0.526233908866032</v>
      </c>
      <c r="AX26" s="8">
        <f t="shared" si="5"/>
        <v>-0.4108507857344085</v>
      </c>
      <c r="AY26" s="8">
        <f t="shared" si="5"/>
        <v>-0.3213162324691955</v>
      </c>
      <c r="AZ26" s="8">
        <f t="shared" si="5"/>
        <v>-0.2520802287588886</v>
      </c>
      <c r="BA26" s="8">
        <f t="shared" si="5"/>
        <v>-0.19871355502434224</v>
      </c>
      <c r="BB26" s="8">
        <f t="shared" si="5"/>
        <v>-0.15761578629811024</v>
      </c>
      <c r="BC26" s="8">
        <f t="shared" si="5"/>
        <v>-0.12591282871301954</v>
      </c>
      <c r="BD26" s="8">
        <f t="shared" si="5"/>
        <v>-0.1013620019237019</v>
      </c>
      <c r="BE26" s="8">
        <f t="shared" si="5"/>
        <v>-0.08224474214052602</v>
      </c>
    </row>
    <row r="27" spans="1:57" ht="12.75" thickBot="1">
      <c r="A27" s="3" t="s">
        <v>22</v>
      </c>
      <c r="B27" s="64"/>
      <c r="C27" s="65"/>
      <c r="P27" s="6">
        <v>1</v>
      </c>
      <c r="Q27" s="8">
        <f aca="true" t="shared" si="6" ref="Q27:BE27">IF($E12*$F12=0,"",-$G12/$E12/$F12*macro4(Q$25,0,0,$B12,$C12,$D12,$E12,$F12,ha,hb,hc,Ea,Eb,Ec)*1000)</f>
        <v>-0.5227302844500634</v>
      </c>
      <c r="R27" s="8">
        <f t="shared" si="6"/>
        <v>-0.6470767375052802</v>
      </c>
      <c r="S27" s="8">
        <f t="shared" si="6"/>
        <v>-0.8018621323561939</v>
      </c>
      <c r="T27" s="8">
        <f t="shared" si="6"/>
        <v>-0.9938582107084546</v>
      </c>
      <c r="U27" s="8">
        <f t="shared" si="6"/>
        <v>-1.2310944690591572</v>
      </c>
      <c r="V27" s="8">
        <f t="shared" si="6"/>
        <v>-1.5234535896382257</v>
      </c>
      <c r="W27" s="8">
        <f t="shared" si="6"/>
        <v>-1.8843268242640216</v>
      </c>
      <c r="X27" s="8">
        <f t="shared" si="6"/>
        <v>-2.3351462381003922</v>
      </c>
      <c r="Y27" s="8">
        <f t="shared" si="6"/>
        <v>-2.9198593304554317</v>
      </c>
      <c r="Z27" s="8">
        <f t="shared" si="6"/>
        <v>-3.7891439580080157</v>
      </c>
      <c r="AA27" s="8">
        <f t="shared" si="6"/>
        <v>-5.087347669597722</v>
      </c>
      <c r="AB27" s="8">
        <f t="shared" si="6"/>
        <v>-5.7356475801224125</v>
      </c>
      <c r="AC27" s="8">
        <f t="shared" si="6"/>
        <v>-6.092894744614587</v>
      </c>
      <c r="AD27" s="8">
        <f t="shared" si="6"/>
        <v>-6.245798876633381</v>
      </c>
      <c r="AE27" s="8">
        <f t="shared" si="6"/>
        <v>-6.215618424802033</v>
      </c>
      <c r="AF27" s="8">
        <f t="shared" si="6"/>
        <v>-5.998570223973041</v>
      </c>
      <c r="AG27" s="8">
        <f t="shared" si="6"/>
        <v>-5.560757704927713</v>
      </c>
      <c r="AH27" s="8">
        <f t="shared" si="6"/>
        <v>-4.757168326584152</v>
      </c>
      <c r="AI27" s="8">
        <f t="shared" si="6"/>
        <v>-3.445878438025671</v>
      </c>
      <c r="AJ27" s="8">
        <f t="shared" si="6"/>
        <v>-2.705232392186589</v>
      </c>
      <c r="AK27" s="8">
        <f t="shared" si="6"/>
        <v>-2.17293838508633</v>
      </c>
      <c r="AL27" s="8">
        <f t="shared" si="6"/>
        <v>-1.755350338758746</v>
      </c>
      <c r="AM27" s="8">
        <f t="shared" si="6"/>
        <v>-1.4191521023648046</v>
      </c>
      <c r="AN27" s="8">
        <f t="shared" si="6"/>
        <v>-1.1464283522423049</v>
      </c>
      <c r="AO27" s="8">
        <f t="shared" si="6"/>
        <v>-0.9252591956296623</v>
      </c>
      <c r="AP27" s="8">
        <f t="shared" si="6"/>
        <v>-0.7464898379319518</v>
      </c>
      <c r="AQ27" s="8">
        <f t="shared" si="6"/>
        <v>-0.6025490628911047</v>
      </c>
      <c r="AR27" s="8">
        <f t="shared" si="6"/>
        <v>-0.48702717857945016</v>
      </c>
      <c r="AS27" s="8">
        <f t="shared" si="6"/>
        <v>-0.39451180632532795</v>
      </c>
      <c r="AT27" s="8">
        <f t="shared" si="6"/>
        <v>-0.32048918016393046</v>
      </c>
      <c r="AU27" s="8">
        <f t="shared" si="6"/>
        <v>-0.2612485608022933</v>
      </c>
      <c r="AV27" s="8">
        <f t="shared" si="6"/>
        <v>-0.21377860491174758</v>
      </c>
      <c r="AW27" s="8">
        <f t="shared" si="6"/>
        <v>-0.17566092536082803</v>
      </c>
      <c r="AX27" s="8">
        <f t="shared" si="6"/>
        <v>-0.1449684081003574</v>
      </c>
      <c r="AY27" s="8">
        <f t="shared" si="6"/>
        <v>-0.12017364943818981</v>
      </c>
      <c r="AZ27" s="8">
        <f t="shared" si="6"/>
        <v>-0.10007005886515241</v>
      </c>
      <c r="BA27" s="8">
        <f t="shared" si="6"/>
        <v>-0.08370601970789357</v>
      </c>
      <c r="BB27" s="8">
        <f t="shared" si="6"/>
        <v>-0.07033120129076657</v>
      </c>
      <c r="BC27" s="8">
        <f t="shared" si="6"/>
        <v>-0.059353495895289814</v>
      </c>
      <c r="BD27" s="8">
        <f t="shared" si="6"/>
        <v>-0.05030487536577175</v>
      </c>
      <c r="BE27" s="8">
        <f t="shared" si="6"/>
        <v>-0.042814532554485425</v>
      </c>
    </row>
    <row r="28" spans="1:57" ht="12.75" thickTop="1">
      <c r="A28" s="3"/>
      <c r="B28" s="6"/>
      <c r="C28" s="6"/>
      <c r="P28" s="6">
        <v>2</v>
      </c>
      <c r="Q28" s="8">
        <f aca="true" t="shared" si="7" ref="Q28:BE28">IF($E13*$F13=0,"",-$G13/$E13/$F13*macro4(Q$25,0,0,$B13,$C13,$D13,$E13,$F13,ha,hb,hc,Ea,Eb,Ec)*1000)</f>
        <v>-0.0024653335758372183</v>
      </c>
      <c r="R28" s="8">
        <f t="shared" si="7"/>
        <v>-0.002921762062770252</v>
      </c>
      <c r="S28" s="8">
        <f t="shared" si="7"/>
        <v>-0.0034806908246026265</v>
      </c>
      <c r="T28" s="8">
        <f t="shared" si="7"/>
        <v>-0.004169173127370439</v>
      </c>
      <c r="U28" s="8">
        <f t="shared" si="7"/>
        <v>-0.005022441876997253</v>
      </c>
      <c r="V28" s="8">
        <f t="shared" si="7"/>
        <v>-0.006086677601351578</v>
      </c>
      <c r="W28" s="8">
        <f t="shared" si="7"/>
        <v>-0.007422799621617104</v>
      </c>
      <c r="X28" s="8">
        <f t="shared" si="7"/>
        <v>-0.009111681245387639</v>
      </c>
      <c r="Y28" s="8">
        <f t="shared" si="7"/>
        <v>-0.011261348515266447</v>
      </c>
      <c r="Z28" s="8">
        <f t="shared" si="7"/>
        <v>-0.014016938050157085</v>
      </c>
      <c r="AA28" s="8">
        <f t="shared" si="7"/>
        <v>-0.01757447514529023</v>
      </c>
      <c r="AB28" s="8">
        <f t="shared" si="7"/>
        <v>-0.022199892805344963</v>
      </c>
      <c r="AC28" s="8">
        <f t="shared" si="7"/>
        <v>-0.02825512564475453</v>
      </c>
      <c r="AD28" s="8">
        <f t="shared" si="7"/>
        <v>-0.03623350193867206</v>
      </c>
      <c r="AE28" s="8">
        <f t="shared" si="7"/>
        <v>-0.046806827203877674</v>
      </c>
      <c r="AF28" s="8">
        <f t="shared" si="7"/>
        <v>-0.06088609875780029</v>
      </c>
      <c r="AG28" s="8">
        <f t="shared" si="7"/>
        <v>-0.07969600920395972</v>
      </c>
      <c r="AH28" s="8">
        <f t="shared" si="7"/>
        <v>-0.10485937688857987</v>
      </c>
      <c r="AI28" s="8">
        <f t="shared" si="7"/>
        <v>-0.138481153644875</v>
      </c>
      <c r="AJ28" s="8">
        <f t="shared" si="7"/>
        <v>-0.1832166331249611</v>
      </c>
      <c r="AK28" s="8">
        <f t="shared" si="7"/>
        <v>-0.24232381135701472</v>
      </c>
      <c r="AL28" s="8">
        <f t="shared" si="7"/>
        <v>-0.3198003182523803</v>
      </c>
      <c r="AM28" s="8">
        <f t="shared" si="7"/>
        <v>-0.4210962093956477</v>
      </c>
      <c r="AN28" s="8">
        <f t="shared" si="7"/>
        <v>-0.5563007947362917</v>
      </c>
      <c r="AO28" s="8">
        <f t="shared" si="7"/>
        <v>-0.7537602008050275</v>
      </c>
      <c r="AP28" s="8">
        <f t="shared" si="7"/>
        <v>-1.1497395464519626</v>
      </c>
      <c r="AQ28" s="8">
        <f t="shared" si="7"/>
        <v>-1.9273342694495115</v>
      </c>
      <c r="AR28" s="8">
        <f t="shared" si="7"/>
        <v>-2.0029511668252065</v>
      </c>
      <c r="AS28" s="8">
        <f t="shared" si="7"/>
        <v>-1.4675099761572354</v>
      </c>
      <c r="AT28" s="8">
        <f t="shared" si="7"/>
        <v>-0.8476519373196547</v>
      </c>
      <c r="AU28" s="8">
        <f t="shared" si="7"/>
        <v>-0.6126192009611308</v>
      </c>
      <c r="AV28" s="8">
        <f t="shared" si="7"/>
        <v>-0.461618344401736</v>
      </c>
      <c r="AW28" s="8">
        <f t="shared" si="7"/>
        <v>-0.350572983505204</v>
      </c>
      <c r="AX28" s="8">
        <f t="shared" si="7"/>
        <v>-0.26588237763405104</v>
      </c>
      <c r="AY28" s="8">
        <f t="shared" si="7"/>
        <v>-0.20114258303100568</v>
      </c>
      <c r="AZ28" s="8">
        <f t="shared" si="7"/>
        <v>-0.15201016989373617</v>
      </c>
      <c r="BA28" s="8">
        <f t="shared" si="7"/>
        <v>-0.11500753531644865</v>
      </c>
      <c r="BB28" s="8">
        <f t="shared" si="7"/>
        <v>-0.08728458500734368</v>
      </c>
      <c r="BC28" s="8">
        <f t="shared" si="7"/>
        <v>-0.06655933281772973</v>
      </c>
      <c r="BD28" s="8">
        <f t="shared" si="7"/>
        <v>-0.051057126557930155</v>
      </c>
      <c r="BE28" s="8">
        <f t="shared" si="7"/>
        <v>-0.0394302095860406</v>
      </c>
    </row>
    <row r="29" spans="1:57" ht="12">
      <c r="A29" s="42" t="s">
        <v>36</v>
      </c>
      <c r="E29" s="80" t="s">
        <v>37</v>
      </c>
      <c r="F29" s="81"/>
      <c r="P29" s="6">
        <v>3</v>
      </c>
      <c r="Q29" s="8">
        <f aca="true" t="shared" si="8" ref="Q29:BE29">IF($E14*$F14=0,"",-$G14/$E14/$F14*macro4(Q$25,0,0,$B14,$C14,$D14,$E14,$F14,ha,hb,hc,Ea,Eb,Ec)*1000)</f>
      </c>
      <c r="R29" s="8">
        <f t="shared" si="8"/>
      </c>
      <c r="S29" s="8">
        <f t="shared" si="8"/>
      </c>
      <c r="T29" s="8">
        <f t="shared" si="8"/>
      </c>
      <c r="U29" s="8">
        <f t="shared" si="8"/>
      </c>
      <c r="V29" s="8">
        <f t="shared" si="8"/>
      </c>
      <c r="W29" s="8">
        <f t="shared" si="8"/>
      </c>
      <c r="X29" s="8">
        <f t="shared" si="8"/>
      </c>
      <c r="Y29" s="8">
        <f t="shared" si="8"/>
      </c>
      <c r="Z29" s="8">
        <f t="shared" si="8"/>
      </c>
      <c r="AA29" s="8">
        <f t="shared" si="8"/>
      </c>
      <c r="AB29" s="8">
        <f t="shared" si="8"/>
      </c>
      <c r="AC29" s="8">
        <f t="shared" si="8"/>
      </c>
      <c r="AD29" s="8">
        <f t="shared" si="8"/>
      </c>
      <c r="AE29" s="8">
        <f t="shared" si="8"/>
      </c>
      <c r="AF29" s="8">
        <f t="shared" si="8"/>
      </c>
      <c r="AG29" s="8">
        <f t="shared" si="8"/>
      </c>
      <c r="AH29" s="8">
        <f t="shared" si="8"/>
      </c>
      <c r="AI29" s="8">
        <f t="shared" si="8"/>
      </c>
      <c r="AJ29" s="8">
        <f t="shared" si="8"/>
      </c>
      <c r="AK29" s="8">
        <f t="shared" si="8"/>
      </c>
      <c r="AL29" s="8">
        <f t="shared" si="8"/>
      </c>
      <c r="AM29" s="8">
        <f t="shared" si="8"/>
      </c>
      <c r="AN29" s="8">
        <f t="shared" si="8"/>
      </c>
      <c r="AO29" s="8">
        <f t="shared" si="8"/>
      </c>
      <c r="AP29" s="8">
        <f t="shared" si="8"/>
      </c>
      <c r="AQ29" s="8">
        <f t="shared" si="8"/>
      </c>
      <c r="AR29" s="8">
        <f t="shared" si="8"/>
      </c>
      <c r="AS29" s="8">
        <f t="shared" si="8"/>
      </c>
      <c r="AT29" s="8">
        <f t="shared" si="8"/>
      </c>
      <c r="AU29" s="8">
        <f t="shared" si="8"/>
      </c>
      <c r="AV29" s="8">
        <f t="shared" si="8"/>
      </c>
      <c r="AW29" s="8">
        <f t="shared" si="8"/>
      </c>
      <c r="AX29" s="8">
        <f t="shared" si="8"/>
      </c>
      <c r="AY29" s="8">
        <f t="shared" si="8"/>
      </c>
      <c r="AZ29" s="8">
        <f t="shared" si="8"/>
      </c>
      <c r="BA29" s="8">
        <f t="shared" si="8"/>
      </c>
      <c r="BB29" s="8">
        <f t="shared" si="8"/>
      </c>
      <c r="BC29" s="8">
        <f t="shared" si="8"/>
      </c>
      <c r="BD29" s="8">
        <f t="shared" si="8"/>
      </c>
      <c r="BE29" s="8">
        <f t="shared" si="8"/>
      </c>
    </row>
    <row r="30" spans="1:57" ht="12.75" thickBot="1">
      <c r="A30" s="27"/>
      <c r="B30" s="17" t="s">
        <v>33</v>
      </c>
      <c r="C30" s="18" t="s">
        <v>34</v>
      </c>
      <c r="D30" s="18" t="s">
        <v>35</v>
      </c>
      <c r="E30" s="28" t="s">
        <v>38</v>
      </c>
      <c r="F30" s="29"/>
      <c r="G30" s="83" t="s">
        <v>52</v>
      </c>
      <c r="H30" s="84"/>
      <c r="P30" s="6">
        <v>4</v>
      </c>
      <c r="Q30" s="8">
        <f aca="true" t="shared" si="9" ref="Q30:BE30">IF($E15*$F15=0,"",-$G15/$E15/$F15*macro4(Q$25,0,0,$B15,$C15,$D15,$E15,$F15,ha,hb,hc,Ea,Eb,Ec)*1000)</f>
      </c>
      <c r="R30" s="8">
        <f t="shared" si="9"/>
      </c>
      <c r="S30" s="8">
        <f t="shared" si="9"/>
      </c>
      <c r="T30" s="8">
        <f t="shared" si="9"/>
      </c>
      <c r="U30" s="8">
        <f t="shared" si="9"/>
      </c>
      <c r="V30" s="8">
        <f t="shared" si="9"/>
      </c>
      <c r="W30" s="8">
        <f t="shared" si="9"/>
      </c>
      <c r="X30" s="8">
        <f t="shared" si="9"/>
      </c>
      <c r="Y30" s="8">
        <f t="shared" si="9"/>
      </c>
      <c r="Z30" s="8">
        <f t="shared" si="9"/>
      </c>
      <c r="AA30" s="8">
        <f t="shared" si="9"/>
      </c>
      <c r="AB30" s="8">
        <f t="shared" si="9"/>
      </c>
      <c r="AC30" s="8">
        <f t="shared" si="9"/>
      </c>
      <c r="AD30" s="8">
        <f t="shared" si="9"/>
      </c>
      <c r="AE30" s="8">
        <f t="shared" si="9"/>
      </c>
      <c r="AF30" s="8">
        <f t="shared" si="9"/>
      </c>
      <c r="AG30" s="8">
        <f t="shared" si="9"/>
      </c>
      <c r="AH30" s="8">
        <f t="shared" si="9"/>
      </c>
      <c r="AI30" s="8">
        <f t="shared" si="9"/>
      </c>
      <c r="AJ30" s="8">
        <f t="shared" si="9"/>
      </c>
      <c r="AK30" s="8">
        <f t="shared" si="9"/>
      </c>
      <c r="AL30" s="8">
        <f t="shared" si="9"/>
      </c>
      <c r="AM30" s="8">
        <f t="shared" si="9"/>
      </c>
      <c r="AN30" s="8">
        <f t="shared" si="9"/>
      </c>
      <c r="AO30" s="8">
        <f t="shared" si="9"/>
      </c>
      <c r="AP30" s="8">
        <f t="shared" si="9"/>
      </c>
      <c r="AQ30" s="8">
        <f t="shared" si="9"/>
      </c>
      <c r="AR30" s="8">
        <f t="shared" si="9"/>
      </c>
      <c r="AS30" s="8">
        <f t="shared" si="9"/>
      </c>
      <c r="AT30" s="8">
        <f t="shared" si="9"/>
      </c>
      <c r="AU30" s="8">
        <f t="shared" si="9"/>
      </c>
      <c r="AV30" s="8">
        <f t="shared" si="9"/>
      </c>
      <c r="AW30" s="8">
        <f t="shared" si="9"/>
      </c>
      <c r="AX30" s="8">
        <f t="shared" si="9"/>
      </c>
      <c r="AY30" s="8">
        <f t="shared" si="9"/>
      </c>
      <c r="AZ30" s="8">
        <f t="shared" si="9"/>
      </c>
      <c r="BA30" s="8">
        <f t="shared" si="9"/>
      </c>
      <c r="BB30" s="8">
        <f t="shared" si="9"/>
      </c>
      <c r="BC30" s="8">
        <f t="shared" si="9"/>
      </c>
      <c r="BD30" s="8">
        <f t="shared" si="9"/>
      </c>
      <c r="BE30" s="8">
        <f t="shared" si="9"/>
      </c>
    </row>
    <row r="31" spans="1:57" ht="12.75" thickTop="1">
      <c r="A31" s="3" t="s">
        <v>20</v>
      </c>
      <c r="B31" s="54">
        <v>0</v>
      </c>
      <c r="C31" s="55">
        <v>0</v>
      </c>
      <c r="D31" s="63">
        <v>1</v>
      </c>
      <c r="E31" s="75">
        <f>T18</f>
        <v>6.295247031628092</v>
      </c>
      <c r="F31" s="43" t="s">
        <v>0</v>
      </c>
      <c r="G31" s="78" t="s">
        <v>51</v>
      </c>
      <c r="H31" s="79"/>
      <c r="P31" s="6">
        <v>5</v>
      </c>
      <c r="Q31" s="8">
        <f aca="true" t="shared" si="10" ref="Q31:BE31">IF($E16*$F16=0,"",-$G16/$E16/$F16*macro4(Q$25,0,0,$B16,$C16,$D16,$E16,$F16,ha,hb,hc,Ea,Eb,Ec)*1000)</f>
      </c>
      <c r="R31" s="8">
        <f t="shared" si="10"/>
      </c>
      <c r="S31" s="8">
        <f t="shared" si="10"/>
      </c>
      <c r="T31" s="8">
        <f t="shared" si="10"/>
      </c>
      <c r="U31" s="8">
        <f t="shared" si="10"/>
      </c>
      <c r="V31" s="8">
        <f t="shared" si="10"/>
      </c>
      <c r="W31" s="8">
        <f t="shared" si="10"/>
      </c>
      <c r="X31" s="8">
        <f t="shared" si="10"/>
      </c>
      <c r="Y31" s="8">
        <f t="shared" si="10"/>
      </c>
      <c r="Z31" s="8">
        <f t="shared" si="10"/>
      </c>
      <c r="AA31" s="8">
        <f t="shared" si="10"/>
      </c>
      <c r="AB31" s="8">
        <f t="shared" si="10"/>
      </c>
      <c r="AC31" s="8">
        <f t="shared" si="10"/>
      </c>
      <c r="AD31" s="8">
        <f t="shared" si="10"/>
      </c>
      <c r="AE31" s="8">
        <f t="shared" si="10"/>
      </c>
      <c r="AF31" s="8">
        <f t="shared" si="10"/>
      </c>
      <c r="AG31" s="8">
        <f t="shared" si="10"/>
      </c>
      <c r="AH31" s="8">
        <f t="shared" si="10"/>
      </c>
      <c r="AI31" s="8">
        <f t="shared" si="10"/>
      </c>
      <c r="AJ31" s="8">
        <f t="shared" si="10"/>
      </c>
      <c r="AK31" s="8">
        <f t="shared" si="10"/>
      </c>
      <c r="AL31" s="8">
        <f t="shared" si="10"/>
      </c>
      <c r="AM31" s="8">
        <f t="shared" si="10"/>
      </c>
      <c r="AN31" s="8">
        <f t="shared" si="10"/>
      </c>
      <c r="AO31" s="8">
        <f t="shared" si="10"/>
      </c>
      <c r="AP31" s="8">
        <f t="shared" si="10"/>
      </c>
      <c r="AQ31" s="8">
        <f t="shared" si="10"/>
      </c>
      <c r="AR31" s="8">
        <f t="shared" si="10"/>
      </c>
      <c r="AS31" s="8">
        <f t="shared" si="10"/>
      </c>
      <c r="AT31" s="8">
        <f t="shared" si="10"/>
      </c>
      <c r="AU31" s="8">
        <f t="shared" si="10"/>
      </c>
      <c r="AV31" s="8">
        <f t="shared" si="10"/>
      </c>
      <c r="AW31" s="8">
        <f t="shared" si="10"/>
      </c>
      <c r="AX31" s="8">
        <f t="shared" si="10"/>
      </c>
      <c r="AY31" s="8">
        <f t="shared" si="10"/>
      </c>
      <c r="AZ31" s="8">
        <f t="shared" si="10"/>
      </c>
      <c r="BA31" s="8">
        <f t="shared" si="10"/>
      </c>
      <c r="BB31" s="8">
        <f t="shared" si="10"/>
      </c>
      <c r="BC31" s="8">
        <f t="shared" si="10"/>
      </c>
      <c r="BD31" s="8">
        <f t="shared" si="10"/>
      </c>
      <c r="BE31" s="8">
        <f t="shared" si="10"/>
      </c>
    </row>
    <row r="32" spans="1:57" ht="12">
      <c r="A32" s="3" t="s">
        <v>21</v>
      </c>
      <c r="B32" s="56">
        <v>5</v>
      </c>
      <c r="C32" s="57">
        <v>0</v>
      </c>
      <c r="D32" s="58">
        <v>2</v>
      </c>
      <c r="E32" s="76">
        <f>IF(B32="","",U18)</f>
        <v>2.5481329562992823</v>
      </c>
      <c r="F32" s="44" t="str">
        <f>IF(B32="","","mm")</f>
        <v>mm</v>
      </c>
      <c r="G32" s="78" t="s">
        <v>53</v>
      </c>
      <c r="H32" s="79"/>
      <c r="P32" s="6">
        <v>6</v>
      </c>
      <c r="Q32" s="8">
        <f aca="true" t="shared" si="11" ref="Q32:BE32">IF($E17*$F17=0,"",-$G17/$E17/$F17*macro4(Q$25,0,0,$B17,$C17,$D17,$E17,$F17,ha,hb,hc,Ea,Eb,Ec)*1000)</f>
      </c>
      <c r="R32" s="8">
        <f t="shared" si="11"/>
      </c>
      <c r="S32" s="8">
        <f t="shared" si="11"/>
      </c>
      <c r="T32" s="8">
        <f t="shared" si="11"/>
      </c>
      <c r="U32" s="8">
        <f t="shared" si="11"/>
      </c>
      <c r="V32" s="8">
        <f t="shared" si="11"/>
      </c>
      <c r="W32" s="8">
        <f t="shared" si="11"/>
      </c>
      <c r="X32" s="8">
        <f t="shared" si="11"/>
      </c>
      <c r="Y32" s="8">
        <f t="shared" si="11"/>
      </c>
      <c r="Z32" s="8">
        <f t="shared" si="11"/>
      </c>
      <c r="AA32" s="8">
        <f t="shared" si="11"/>
      </c>
      <c r="AB32" s="8">
        <f t="shared" si="11"/>
      </c>
      <c r="AC32" s="8">
        <f t="shared" si="11"/>
      </c>
      <c r="AD32" s="8">
        <f t="shared" si="11"/>
      </c>
      <c r="AE32" s="8">
        <f t="shared" si="11"/>
      </c>
      <c r="AF32" s="8">
        <f t="shared" si="11"/>
      </c>
      <c r="AG32" s="8">
        <f t="shared" si="11"/>
      </c>
      <c r="AH32" s="8">
        <f t="shared" si="11"/>
      </c>
      <c r="AI32" s="8">
        <f t="shared" si="11"/>
      </c>
      <c r="AJ32" s="8">
        <f t="shared" si="11"/>
      </c>
      <c r="AK32" s="8">
        <f t="shared" si="11"/>
      </c>
      <c r="AL32" s="8">
        <f t="shared" si="11"/>
      </c>
      <c r="AM32" s="8">
        <f t="shared" si="11"/>
      </c>
      <c r="AN32" s="8">
        <f t="shared" si="11"/>
      </c>
      <c r="AO32" s="8">
        <f t="shared" si="11"/>
      </c>
      <c r="AP32" s="8">
        <f t="shared" si="11"/>
      </c>
      <c r="AQ32" s="8">
        <f t="shared" si="11"/>
      </c>
      <c r="AR32" s="8">
        <f t="shared" si="11"/>
      </c>
      <c r="AS32" s="8">
        <f t="shared" si="11"/>
      </c>
      <c r="AT32" s="8">
        <f t="shared" si="11"/>
      </c>
      <c r="AU32" s="8">
        <f t="shared" si="11"/>
      </c>
      <c r="AV32" s="8">
        <f t="shared" si="11"/>
      </c>
      <c r="AW32" s="8">
        <f t="shared" si="11"/>
      </c>
      <c r="AX32" s="8">
        <f t="shared" si="11"/>
      </c>
      <c r="AY32" s="8">
        <f t="shared" si="11"/>
      </c>
      <c r="AZ32" s="8">
        <f t="shared" si="11"/>
      </c>
      <c r="BA32" s="8">
        <f t="shared" si="11"/>
      </c>
      <c r="BB32" s="8">
        <f t="shared" si="11"/>
      </c>
      <c r="BC32" s="8">
        <f t="shared" si="11"/>
      </c>
      <c r="BD32" s="8">
        <f t="shared" si="11"/>
      </c>
      <c r="BE32" s="8">
        <f t="shared" si="11"/>
      </c>
    </row>
    <row r="33" spans="1:57" ht="12.75" thickBot="1">
      <c r="A33" s="3" t="s">
        <v>22</v>
      </c>
      <c r="B33" s="64">
        <v>0</v>
      </c>
      <c r="C33" s="66">
        <v>0</v>
      </c>
      <c r="D33" s="65">
        <v>0</v>
      </c>
      <c r="E33" s="77">
        <f>IF(B33="","",V18)</f>
        <v>6.295247031628092</v>
      </c>
      <c r="F33" s="45" t="str">
        <f>IF(B33="","","mm")</f>
        <v>mm</v>
      </c>
      <c r="G33" s="46">
        <f>P7</f>
        <v>359.83024179594423</v>
      </c>
      <c r="H33" s="47" t="s">
        <v>5</v>
      </c>
      <c r="P33" s="6">
        <v>7</v>
      </c>
      <c r="Q33" s="8">
        <f aca="true" t="shared" si="12" ref="Q33:BE33">IF($E18*$F18=0,"",-$G18/$E18/$F18*macro4(Q$25,0,0,$B18,$C18,$D18,$E18,$F18,ha,hb,hc,Ea,Eb,Ec)*1000)</f>
      </c>
      <c r="R33" s="8">
        <f t="shared" si="12"/>
      </c>
      <c r="S33" s="8">
        <f t="shared" si="12"/>
      </c>
      <c r="T33" s="8">
        <f t="shared" si="12"/>
      </c>
      <c r="U33" s="8">
        <f t="shared" si="12"/>
      </c>
      <c r="V33" s="8">
        <f t="shared" si="12"/>
      </c>
      <c r="W33" s="8">
        <f t="shared" si="12"/>
      </c>
      <c r="X33" s="8">
        <f t="shared" si="12"/>
      </c>
      <c r="Y33" s="8">
        <f t="shared" si="12"/>
      </c>
      <c r="Z33" s="8">
        <f t="shared" si="12"/>
      </c>
      <c r="AA33" s="8">
        <f t="shared" si="12"/>
      </c>
      <c r="AB33" s="8">
        <f t="shared" si="12"/>
      </c>
      <c r="AC33" s="8">
        <f t="shared" si="12"/>
      </c>
      <c r="AD33" s="8">
        <f t="shared" si="12"/>
      </c>
      <c r="AE33" s="8">
        <f t="shared" si="12"/>
      </c>
      <c r="AF33" s="8">
        <f t="shared" si="12"/>
      </c>
      <c r="AG33" s="8">
        <f t="shared" si="12"/>
      </c>
      <c r="AH33" s="8">
        <f t="shared" si="12"/>
      </c>
      <c r="AI33" s="8">
        <f t="shared" si="12"/>
      </c>
      <c r="AJ33" s="8">
        <f t="shared" si="12"/>
      </c>
      <c r="AK33" s="8">
        <f t="shared" si="12"/>
      </c>
      <c r="AL33" s="8">
        <f t="shared" si="12"/>
      </c>
      <c r="AM33" s="8">
        <f t="shared" si="12"/>
      </c>
      <c r="AN33" s="8">
        <f t="shared" si="12"/>
      </c>
      <c r="AO33" s="8">
        <f t="shared" si="12"/>
      </c>
      <c r="AP33" s="8">
        <f t="shared" si="12"/>
      </c>
      <c r="AQ33" s="8">
        <f t="shared" si="12"/>
      </c>
      <c r="AR33" s="8">
        <f t="shared" si="12"/>
      </c>
      <c r="AS33" s="8">
        <f t="shared" si="12"/>
      </c>
      <c r="AT33" s="8">
        <f t="shared" si="12"/>
      </c>
      <c r="AU33" s="8">
        <f t="shared" si="12"/>
      </c>
      <c r="AV33" s="8">
        <f t="shared" si="12"/>
      </c>
      <c r="AW33" s="8">
        <f t="shared" si="12"/>
      </c>
      <c r="AX33" s="8">
        <f t="shared" si="12"/>
      </c>
      <c r="AY33" s="8">
        <f t="shared" si="12"/>
      </c>
      <c r="AZ33" s="8">
        <f t="shared" si="12"/>
      </c>
      <c r="BA33" s="8">
        <f t="shared" si="12"/>
      </c>
      <c r="BB33" s="8">
        <f t="shared" si="12"/>
      </c>
      <c r="BC33" s="8">
        <f t="shared" si="12"/>
      </c>
      <c r="BD33" s="8">
        <f t="shared" si="12"/>
      </c>
      <c r="BE33" s="8">
        <f t="shared" si="12"/>
      </c>
    </row>
    <row r="34" spans="7:57" ht="12.75" thickTop="1">
      <c r="G34" s="48"/>
      <c r="P34" s="6">
        <v>8</v>
      </c>
      <c r="Q34" s="8">
        <f aca="true" t="shared" si="13" ref="Q34:BE34">IF($E19*$F19=0,"",-$G19/$E19/$F19*macro4(Q$25,0,0,$B19,$C19,$D19,$E19,$F19,ha,hb,hc,Ea,Eb,Ec)*1000)</f>
      </c>
      <c r="R34" s="8">
        <f t="shared" si="13"/>
      </c>
      <c r="S34" s="8">
        <f t="shared" si="13"/>
      </c>
      <c r="T34" s="8">
        <f t="shared" si="13"/>
      </c>
      <c r="U34" s="8">
        <f t="shared" si="13"/>
      </c>
      <c r="V34" s="8">
        <f t="shared" si="13"/>
      </c>
      <c r="W34" s="8">
        <f t="shared" si="13"/>
      </c>
      <c r="X34" s="8">
        <f t="shared" si="13"/>
      </c>
      <c r="Y34" s="8">
        <f t="shared" si="13"/>
      </c>
      <c r="Z34" s="8">
        <f t="shared" si="13"/>
      </c>
      <c r="AA34" s="8">
        <f t="shared" si="13"/>
      </c>
      <c r="AB34" s="8">
        <f t="shared" si="13"/>
      </c>
      <c r="AC34" s="8">
        <f t="shared" si="13"/>
      </c>
      <c r="AD34" s="8">
        <f t="shared" si="13"/>
      </c>
      <c r="AE34" s="8">
        <f t="shared" si="13"/>
      </c>
      <c r="AF34" s="8">
        <f t="shared" si="13"/>
      </c>
      <c r="AG34" s="8">
        <f t="shared" si="13"/>
      </c>
      <c r="AH34" s="8">
        <f t="shared" si="13"/>
      </c>
      <c r="AI34" s="8">
        <f t="shared" si="13"/>
      </c>
      <c r="AJ34" s="8">
        <f t="shared" si="13"/>
      </c>
      <c r="AK34" s="8">
        <f t="shared" si="13"/>
      </c>
      <c r="AL34" s="8">
        <f t="shared" si="13"/>
      </c>
      <c r="AM34" s="8">
        <f t="shared" si="13"/>
      </c>
      <c r="AN34" s="8">
        <f t="shared" si="13"/>
      </c>
      <c r="AO34" s="8">
        <f t="shared" si="13"/>
      </c>
      <c r="AP34" s="8">
        <f t="shared" si="13"/>
      </c>
      <c r="AQ34" s="8">
        <f t="shared" si="13"/>
      </c>
      <c r="AR34" s="8">
        <f t="shared" si="13"/>
      </c>
      <c r="AS34" s="8">
        <f t="shared" si="13"/>
      </c>
      <c r="AT34" s="8">
        <f t="shared" si="13"/>
      </c>
      <c r="AU34" s="8">
        <f t="shared" si="13"/>
      </c>
      <c r="AV34" s="8">
        <f t="shared" si="13"/>
      </c>
      <c r="AW34" s="8">
        <f t="shared" si="13"/>
      </c>
      <c r="AX34" s="8">
        <f t="shared" si="13"/>
      </c>
      <c r="AY34" s="8">
        <f t="shared" si="13"/>
      </c>
      <c r="AZ34" s="8">
        <f t="shared" si="13"/>
      </c>
      <c r="BA34" s="8">
        <f t="shared" si="13"/>
      </c>
      <c r="BB34" s="8">
        <f t="shared" si="13"/>
      </c>
      <c r="BC34" s="8">
        <f t="shared" si="13"/>
      </c>
      <c r="BD34" s="8">
        <f t="shared" si="13"/>
      </c>
      <c r="BE34" s="8">
        <f t="shared" si="13"/>
      </c>
    </row>
    <row r="35" spans="1:57" ht="13.5" customHeight="1" thickBot="1">
      <c r="A35" s="1" t="s">
        <v>67</v>
      </c>
      <c r="P35" s="6">
        <v>9</v>
      </c>
      <c r="Q35" s="8">
        <f aca="true" t="shared" si="14" ref="Q35:BE35">IF($E20*$F20=0,"",-$G20/$E20/$F20*macro4(Q$25,0,0,$B20,$C20,$D20,$E20,$F20,ha,hb,hc,Ea,Eb,Ec)*1000)</f>
      </c>
      <c r="R35" s="8">
        <f t="shared" si="14"/>
      </c>
      <c r="S35" s="8">
        <f t="shared" si="14"/>
      </c>
      <c r="T35" s="8">
        <f t="shared" si="14"/>
      </c>
      <c r="U35" s="8">
        <f t="shared" si="14"/>
      </c>
      <c r="V35" s="8">
        <f t="shared" si="14"/>
      </c>
      <c r="W35" s="8">
        <f t="shared" si="14"/>
      </c>
      <c r="X35" s="8">
        <f t="shared" si="14"/>
      </c>
      <c r="Y35" s="8">
        <f t="shared" si="14"/>
      </c>
      <c r="Z35" s="8">
        <f t="shared" si="14"/>
      </c>
      <c r="AA35" s="8">
        <f t="shared" si="14"/>
      </c>
      <c r="AB35" s="8">
        <f t="shared" si="14"/>
      </c>
      <c r="AC35" s="8">
        <f t="shared" si="14"/>
      </c>
      <c r="AD35" s="8">
        <f t="shared" si="14"/>
      </c>
      <c r="AE35" s="8">
        <f t="shared" si="14"/>
      </c>
      <c r="AF35" s="8">
        <f t="shared" si="14"/>
      </c>
      <c r="AG35" s="8">
        <f t="shared" si="14"/>
      </c>
      <c r="AH35" s="8">
        <f t="shared" si="14"/>
      </c>
      <c r="AI35" s="8">
        <f t="shared" si="14"/>
      </c>
      <c r="AJ35" s="8">
        <f t="shared" si="14"/>
      </c>
      <c r="AK35" s="8">
        <f t="shared" si="14"/>
      </c>
      <c r="AL35" s="8">
        <f t="shared" si="14"/>
      </c>
      <c r="AM35" s="8">
        <f t="shared" si="14"/>
      </c>
      <c r="AN35" s="8">
        <f t="shared" si="14"/>
      </c>
      <c r="AO35" s="8">
        <f t="shared" si="14"/>
      </c>
      <c r="AP35" s="8">
        <f t="shared" si="14"/>
      </c>
      <c r="AQ35" s="8">
        <f t="shared" si="14"/>
      </c>
      <c r="AR35" s="8">
        <f t="shared" si="14"/>
      </c>
      <c r="AS35" s="8">
        <f t="shared" si="14"/>
      </c>
      <c r="AT35" s="8">
        <f t="shared" si="14"/>
      </c>
      <c r="AU35" s="8">
        <f t="shared" si="14"/>
      </c>
      <c r="AV35" s="8">
        <f t="shared" si="14"/>
      </c>
      <c r="AW35" s="8">
        <f t="shared" si="14"/>
      </c>
      <c r="AX35" s="8">
        <f t="shared" si="14"/>
      </c>
      <c r="AY35" s="8">
        <f t="shared" si="14"/>
      </c>
      <c r="AZ35" s="8">
        <f t="shared" si="14"/>
      </c>
      <c r="BA35" s="8">
        <f t="shared" si="14"/>
      </c>
      <c r="BB35" s="8">
        <f t="shared" si="14"/>
      </c>
      <c r="BC35" s="8">
        <f t="shared" si="14"/>
      </c>
      <c r="BD35" s="8">
        <f t="shared" si="14"/>
      </c>
      <c r="BE35" s="8">
        <f t="shared" si="14"/>
      </c>
    </row>
    <row r="36" spans="1:57" ht="13.5" thickBot="1" thickTop="1">
      <c r="A36" s="3" t="s">
        <v>54</v>
      </c>
      <c r="B36" s="67">
        <v>-5</v>
      </c>
      <c r="C36" s="6" t="s">
        <v>55</v>
      </c>
      <c r="D36" s="67">
        <v>10</v>
      </c>
      <c r="E36" s="2" t="s">
        <v>7</v>
      </c>
      <c r="P36" s="6">
        <v>10</v>
      </c>
      <c r="Q36" s="8">
        <f aca="true" t="shared" si="15" ref="Q36:BE36">IF($E21*$F21=0,"",-$G21/$E21/$F21*macro4(Q$25,0,0,$B21,$C21,$D21,$E21,$F21,ha,hb,hc,Ea,Eb,Ec)*1000)</f>
      </c>
      <c r="R36" s="8">
        <f t="shared" si="15"/>
      </c>
      <c r="S36" s="8">
        <f t="shared" si="15"/>
      </c>
      <c r="T36" s="8">
        <f t="shared" si="15"/>
      </c>
      <c r="U36" s="8">
        <f t="shared" si="15"/>
      </c>
      <c r="V36" s="8">
        <f t="shared" si="15"/>
      </c>
      <c r="W36" s="8">
        <f t="shared" si="15"/>
      </c>
      <c r="X36" s="8">
        <f t="shared" si="15"/>
      </c>
      <c r="Y36" s="8">
        <f t="shared" si="15"/>
      </c>
      <c r="Z36" s="8">
        <f t="shared" si="15"/>
      </c>
      <c r="AA36" s="8">
        <f t="shared" si="15"/>
      </c>
      <c r="AB36" s="8">
        <f t="shared" si="15"/>
      </c>
      <c r="AC36" s="8">
        <f t="shared" si="15"/>
      </c>
      <c r="AD36" s="8">
        <f t="shared" si="15"/>
      </c>
      <c r="AE36" s="8">
        <f t="shared" si="15"/>
      </c>
      <c r="AF36" s="8">
        <f t="shared" si="15"/>
      </c>
      <c r="AG36" s="8">
        <f t="shared" si="15"/>
      </c>
      <c r="AH36" s="8">
        <f t="shared" si="15"/>
      </c>
      <c r="AI36" s="8">
        <f t="shared" si="15"/>
      </c>
      <c r="AJ36" s="8">
        <f t="shared" si="15"/>
      </c>
      <c r="AK36" s="8">
        <f t="shared" si="15"/>
      </c>
      <c r="AL36" s="8">
        <f t="shared" si="15"/>
      </c>
      <c r="AM36" s="8">
        <f t="shared" si="15"/>
      </c>
      <c r="AN36" s="8">
        <f t="shared" si="15"/>
      </c>
      <c r="AO36" s="8">
        <f t="shared" si="15"/>
      </c>
      <c r="AP36" s="8">
        <f t="shared" si="15"/>
      </c>
      <c r="AQ36" s="8">
        <f t="shared" si="15"/>
      </c>
      <c r="AR36" s="8">
        <f t="shared" si="15"/>
      </c>
      <c r="AS36" s="8">
        <f t="shared" si="15"/>
      </c>
      <c r="AT36" s="8">
        <f t="shared" si="15"/>
      </c>
      <c r="AU36" s="8">
        <f t="shared" si="15"/>
      </c>
      <c r="AV36" s="8">
        <f t="shared" si="15"/>
      </c>
      <c r="AW36" s="8">
        <f t="shared" si="15"/>
      </c>
      <c r="AX36" s="8">
        <f t="shared" si="15"/>
      </c>
      <c r="AY36" s="8">
        <f t="shared" si="15"/>
      </c>
      <c r="AZ36" s="8">
        <f t="shared" si="15"/>
      </c>
      <c r="BA36" s="8">
        <f t="shared" si="15"/>
      </c>
      <c r="BB36" s="8">
        <f t="shared" si="15"/>
      </c>
      <c r="BC36" s="8">
        <f t="shared" si="15"/>
      </c>
      <c r="BD36" s="8">
        <f t="shared" si="15"/>
      </c>
      <c r="BE36" s="8">
        <f t="shared" si="15"/>
      </c>
    </row>
    <row r="37" spans="17:37" ht="12.75" thickTop="1"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7:37" ht="12"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7:37" ht="12"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7:61" ht="12"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8"/>
      <c r="AI40" s="6"/>
      <c r="AJ40" s="6"/>
      <c r="AK40" s="6"/>
      <c r="BI40" s="49"/>
    </row>
    <row r="41" spans="17:37" ht="12"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8"/>
      <c r="AI41" s="6"/>
      <c r="AJ41" s="6"/>
      <c r="AK41" s="6"/>
    </row>
    <row r="42" spans="17:37" ht="12"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8"/>
      <c r="AI42" s="6"/>
      <c r="AJ42" s="6"/>
      <c r="AK42" s="6"/>
    </row>
    <row r="43" spans="17:37" ht="12"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7:37" ht="12"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7:37" ht="12"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34:52" ht="12">
      <c r="AH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34:52" ht="12"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34:52" ht="12">
      <c r="AH48" s="50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34:52" ht="12"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34:52" ht="12"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34:52" ht="12"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34:52" ht="12"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34:52" ht="12"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34:37" ht="12">
      <c r="AH54" s="6"/>
      <c r="AI54" s="6"/>
      <c r="AJ54" s="6"/>
      <c r="AK54" s="6"/>
    </row>
    <row r="58" ht="12">
      <c r="DJ58" s="6"/>
    </row>
    <row r="59" spans="38:113" ht="12"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CD59" s="9"/>
      <c r="CE59" s="9"/>
      <c r="CF59" s="9"/>
      <c r="CG59" s="9"/>
      <c r="CH59" s="9"/>
      <c r="CI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</row>
    <row r="60" spans="34:37" ht="12">
      <c r="AH60" s="6"/>
      <c r="AI60" s="6"/>
      <c r="AJ60" s="6"/>
      <c r="AK60" s="6"/>
    </row>
    <row r="61" spans="34:36" ht="12">
      <c r="AH61" s="6"/>
      <c r="AI61" s="6"/>
      <c r="AJ61" s="6"/>
    </row>
    <row r="62" spans="34:36" ht="12">
      <c r="AH62" s="6">
        <f>AI25+1</f>
        <v>2.75</v>
      </c>
      <c r="AI62" s="6">
        <f>AH62+1</f>
        <v>3.75</v>
      </c>
      <c r="AJ62" s="6">
        <f>AI62+1</f>
        <v>4.75</v>
      </c>
    </row>
    <row r="63" spans="34:36" ht="12">
      <c r="AH63" s="6">
        <f>INT((AH62-1)/(n+1))+1</f>
        <v>2</v>
      </c>
      <c r="AI63" s="6">
        <f>INT((AI62-1)/(n+1))+1</f>
        <v>3</v>
      </c>
      <c r="AJ63" s="6">
        <f>INT((AJ62-1)/(n+1))+1</f>
        <v>4</v>
      </c>
    </row>
    <row r="64" spans="34:36" ht="12">
      <c r="AH64" s="8">
        <f>AH62-(n+1)*AH63+n+1</f>
        <v>1.75</v>
      </c>
      <c r="AI64" s="8">
        <f>AI62-(n+1)*AI63+n+1</f>
        <v>1.75</v>
      </c>
      <c r="AJ64" s="8">
        <f>AJ62-(n+1)*AJ63+n+1</f>
        <v>1.75</v>
      </c>
    </row>
    <row r="65" spans="34:36" ht="12">
      <c r="AH65" s="51" t="e">
        <f>ZZZZ4($AE29,$AF29,AH$63,AH$64,n,h,k,ha,hb,hc,Ea,Eb,Ec)</f>
        <v>#NAME?</v>
      </c>
      <c r="AI65" s="51" t="e">
        <f>ZZZZ4($AE29,$AF29,AI$63,AI$64,n,h,k,ha,hb,hc,Ea,Eb,Ec)</f>
        <v>#NAME?</v>
      </c>
      <c r="AJ65" s="51" t="e">
        <f>ZZZZ4($AE29,$AF29,AJ$63,AJ$64,n,h,k,ha,hb,hc,Ea,Eb,Ec)</f>
        <v>#NAME?</v>
      </c>
    </row>
    <row r="69" ht="12">
      <c r="AC69" s="6"/>
    </row>
    <row r="70" ht="12">
      <c r="AC70" s="6"/>
    </row>
    <row r="71" ht="12">
      <c r="AC71" s="6"/>
    </row>
    <row r="97" ht="12">
      <c r="Z97" s="15"/>
    </row>
    <row r="98" ht="12">
      <c r="Z98" s="15"/>
    </row>
    <row r="99" ht="12">
      <c r="Z99" s="15"/>
    </row>
    <row r="147" spans="71:112" ht="12"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</row>
    <row r="148" spans="82:112" ht="12">
      <c r="CD148" s="9"/>
      <c r="CE148" s="9"/>
      <c r="CF148" s="9"/>
      <c r="CG148" s="9"/>
      <c r="CH148" s="9"/>
      <c r="CI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</row>
    <row r="206" spans="121:131" ht="12">
      <c r="DQ206" s="9"/>
      <c r="DR206" s="9"/>
      <c r="DS206" s="8"/>
      <c r="DT206" s="8"/>
      <c r="DU206" s="8"/>
      <c r="DV206" s="9"/>
      <c r="DW206" s="9"/>
      <c r="DX206" s="9"/>
      <c r="DY206" s="9"/>
      <c r="DZ206" s="9"/>
      <c r="EA206" s="9"/>
    </row>
    <row r="207" spans="121:131" ht="12">
      <c r="DQ207" s="9"/>
      <c r="DR207" s="9"/>
      <c r="DS207" s="8"/>
      <c r="DT207" s="8"/>
      <c r="DU207" s="8"/>
      <c r="DV207" s="9"/>
      <c r="DW207" s="9"/>
      <c r="DX207" s="9"/>
      <c r="DY207" s="9"/>
      <c r="DZ207" s="9"/>
      <c r="EA207" s="9"/>
    </row>
    <row r="208" spans="121:131" ht="12">
      <c r="DQ208" s="9"/>
      <c r="DR208" s="9"/>
      <c r="DS208" s="8"/>
      <c r="DT208" s="8"/>
      <c r="DU208" s="8"/>
      <c r="DV208" s="9"/>
      <c r="DW208" s="9"/>
      <c r="DX208" s="9"/>
      <c r="DY208" s="9"/>
      <c r="DZ208" s="9"/>
      <c r="EA208" s="9"/>
    </row>
    <row r="209" spans="121:131" ht="12">
      <c r="DQ209" s="9"/>
      <c r="DR209" s="9"/>
      <c r="DS209" s="9"/>
      <c r="DT209" s="9"/>
      <c r="DU209" s="9"/>
      <c r="DV209" s="8"/>
      <c r="DW209" s="9"/>
      <c r="DX209" s="9"/>
      <c r="DY209" s="9"/>
      <c r="DZ209" s="9"/>
      <c r="EA209" s="9"/>
    </row>
    <row r="210" spans="121:131" ht="12">
      <c r="DQ210" s="9"/>
      <c r="DR210" s="9"/>
      <c r="DS210" s="9"/>
      <c r="DT210" s="9"/>
      <c r="DU210" s="9"/>
      <c r="DV210" s="9"/>
      <c r="DW210" s="8"/>
      <c r="DX210" s="9"/>
      <c r="DY210" s="9"/>
      <c r="DZ210" s="9"/>
      <c r="EA210" s="9"/>
    </row>
    <row r="211" spans="121:131" ht="12">
      <c r="DQ211" s="9"/>
      <c r="DR211" s="9"/>
      <c r="DS211" s="9"/>
      <c r="DT211" s="9"/>
      <c r="DU211" s="9"/>
      <c r="DV211" s="9"/>
      <c r="DW211" s="9"/>
      <c r="DX211" s="8"/>
      <c r="DY211" s="9"/>
      <c r="DZ211" s="9"/>
      <c r="EA211" s="9"/>
    </row>
    <row r="212" spans="121:131" ht="12">
      <c r="DQ212" s="8"/>
      <c r="DR212" s="8"/>
      <c r="DS212" s="9"/>
      <c r="DT212" s="9"/>
      <c r="DU212" s="9"/>
      <c r="DV212" s="9"/>
      <c r="DW212" s="9"/>
      <c r="DX212" s="9"/>
      <c r="DY212" s="8"/>
      <c r="DZ212" s="8"/>
      <c r="EA212" s="8"/>
    </row>
    <row r="213" spans="121:131" ht="12">
      <c r="DQ213" s="8"/>
      <c r="DR213" s="8"/>
      <c r="DS213" s="9"/>
      <c r="DT213" s="9"/>
      <c r="DU213" s="9"/>
      <c r="DV213" s="9"/>
      <c r="DW213" s="9"/>
      <c r="DX213" s="9"/>
      <c r="DY213" s="8"/>
      <c r="DZ213" s="8"/>
      <c r="EA213" s="8"/>
    </row>
    <row r="214" spans="121:131" ht="12">
      <c r="DQ214" s="8"/>
      <c r="DR214" s="8"/>
      <c r="DS214" s="9"/>
      <c r="DT214" s="9"/>
      <c r="DU214" s="9"/>
      <c r="DV214" s="9"/>
      <c r="DW214" s="9"/>
      <c r="DX214" s="9"/>
      <c r="DY214" s="8"/>
      <c r="DZ214" s="8"/>
      <c r="EA214" s="8"/>
    </row>
    <row r="215" spans="121:131" ht="12">
      <c r="DQ215" s="9"/>
      <c r="DR215" s="9"/>
      <c r="DS215" s="8"/>
      <c r="DT215" s="8"/>
      <c r="DU215" s="8"/>
      <c r="DV215" s="8"/>
      <c r="DW215" s="9"/>
      <c r="DX215" s="9"/>
      <c r="DY215" s="9"/>
      <c r="DZ215" s="9"/>
      <c r="EA215" s="9"/>
    </row>
    <row r="216" spans="121:131" ht="12">
      <c r="DQ216" s="9"/>
      <c r="DR216" s="9"/>
      <c r="DS216" s="8"/>
      <c r="DT216" s="8"/>
      <c r="DU216" s="8"/>
      <c r="DV216" s="8"/>
      <c r="DW216" s="9"/>
      <c r="DX216" s="9"/>
      <c r="DY216" s="9"/>
      <c r="DZ216" s="9"/>
      <c r="EA216" s="9"/>
    </row>
    <row r="217" spans="121:131" ht="12">
      <c r="DQ217" s="9"/>
      <c r="DR217" s="9"/>
      <c r="DS217" s="8"/>
      <c r="DT217" s="8"/>
      <c r="DU217" s="8"/>
      <c r="DV217" s="8"/>
      <c r="DW217" s="9"/>
      <c r="DX217" s="9"/>
      <c r="DY217" s="9"/>
      <c r="DZ217" s="9"/>
      <c r="EA217" s="9"/>
    </row>
    <row r="218" spans="121:131" ht="12">
      <c r="DQ218" s="9"/>
      <c r="DR218" s="9"/>
      <c r="DS218" s="9"/>
      <c r="DT218" s="9"/>
      <c r="DU218" s="8"/>
      <c r="DV218" s="8"/>
      <c r="DW218" s="8"/>
      <c r="DX218" s="9"/>
      <c r="DY218" s="9"/>
      <c r="DZ218" s="9"/>
      <c r="EA218" s="9"/>
    </row>
    <row r="219" spans="121:131" ht="12">
      <c r="DQ219" s="9"/>
      <c r="DR219" s="9"/>
      <c r="DS219" s="9"/>
      <c r="DT219" s="9"/>
      <c r="DU219" s="9"/>
      <c r="DV219" s="8"/>
      <c r="DW219" s="8"/>
      <c r="DX219" s="8"/>
      <c r="DY219" s="9"/>
      <c r="DZ219" s="9"/>
      <c r="EA219" s="9"/>
    </row>
    <row r="220" spans="121:131" ht="12">
      <c r="DQ220" s="8"/>
      <c r="DR220" s="9"/>
      <c r="DS220" s="9"/>
      <c r="DT220" s="9"/>
      <c r="DU220" s="9"/>
      <c r="DV220" s="9"/>
      <c r="DW220" s="8"/>
      <c r="DX220" s="8"/>
      <c r="DY220" s="8"/>
      <c r="DZ220" s="9"/>
      <c r="EA220" s="9"/>
    </row>
    <row r="221" spans="121:131" ht="12">
      <c r="DQ221" s="8"/>
      <c r="DR221" s="8"/>
      <c r="DS221" s="9"/>
      <c r="DT221" s="9"/>
      <c r="DU221" s="9"/>
      <c r="DV221" s="9"/>
      <c r="DW221" s="9"/>
      <c r="DX221" s="8"/>
      <c r="DY221" s="8"/>
      <c r="DZ221" s="8"/>
      <c r="EA221" s="8"/>
    </row>
    <row r="222" spans="121:131" ht="12">
      <c r="DQ222" s="8"/>
      <c r="DR222" s="8"/>
      <c r="DS222" s="9"/>
      <c r="DT222" s="9"/>
      <c r="DU222" s="9"/>
      <c r="DV222" s="9"/>
      <c r="DW222" s="9"/>
      <c r="DX222" s="8"/>
      <c r="DY222" s="8"/>
      <c r="DZ222" s="8"/>
      <c r="EA222" s="8"/>
    </row>
    <row r="223" spans="121:131" ht="12">
      <c r="DQ223" s="8"/>
      <c r="DR223" s="52"/>
      <c r="DS223" s="9"/>
      <c r="DT223" s="9"/>
      <c r="DU223" s="9"/>
      <c r="DV223" s="9"/>
      <c r="DW223" s="9"/>
      <c r="DX223" s="8"/>
      <c r="DY223" s="8"/>
      <c r="DZ223" s="8"/>
      <c r="EA223" s="8"/>
    </row>
    <row r="224" spans="121:131" ht="12">
      <c r="DQ224" s="9"/>
      <c r="DR224" s="9"/>
      <c r="DS224" s="8"/>
      <c r="DT224" s="8"/>
      <c r="DU224" s="8"/>
      <c r="DV224" s="8"/>
      <c r="DW224" s="8"/>
      <c r="DX224" s="9"/>
      <c r="DY224" s="9"/>
      <c r="DZ224" s="9"/>
      <c r="EA224" s="9"/>
    </row>
    <row r="225" spans="121:131" ht="12">
      <c r="DQ225" s="9"/>
      <c r="DR225" s="9"/>
      <c r="DS225" s="8"/>
      <c r="DT225" s="8"/>
      <c r="DU225" s="8"/>
      <c r="DV225" s="8"/>
      <c r="DW225" s="8"/>
      <c r="DX225" s="9"/>
      <c r="DY225" s="9"/>
      <c r="DZ225" s="9"/>
      <c r="EA225" s="9"/>
    </row>
    <row r="226" spans="121:131" ht="12">
      <c r="DQ226" s="9"/>
      <c r="DR226" s="9"/>
      <c r="DS226" s="8"/>
      <c r="DT226" s="8"/>
      <c r="DU226" s="8"/>
      <c r="DV226" s="8"/>
      <c r="DW226" s="8"/>
      <c r="DX226" s="9"/>
      <c r="DY226" s="9"/>
      <c r="DZ226" s="9"/>
      <c r="EA226" s="9"/>
    </row>
    <row r="227" spans="121:131" ht="12">
      <c r="DQ227" s="9"/>
      <c r="DR227" s="9"/>
      <c r="DS227" s="9"/>
      <c r="DT227" s="8"/>
      <c r="DU227" s="8"/>
      <c r="DV227" s="8"/>
      <c r="DW227" s="8"/>
      <c r="DX227" s="8"/>
      <c r="DY227" s="9"/>
      <c r="DZ227" s="9"/>
      <c r="EA227" s="9"/>
    </row>
    <row r="228" spans="121:131" ht="12">
      <c r="DQ228" s="9"/>
      <c r="DR228" s="9"/>
      <c r="DS228" s="9"/>
      <c r="DT228" s="9"/>
      <c r="DU228" s="8"/>
      <c r="DV228" s="8"/>
      <c r="DW228" s="8"/>
      <c r="DX228" s="8"/>
      <c r="DY228" s="8"/>
      <c r="DZ228" s="9"/>
      <c r="EA228" s="9"/>
    </row>
    <row r="229" spans="121:131" ht="12">
      <c r="DQ229" s="9"/>
      <c r="DR229" s="9"/>
      <c r="DS229" s="9"/>
      <c r="DT229" s="9"/>
      <c r="DU229" s="9"/>
      <c r="DV229" s="8"/>
      <c r="DW229" s="8"/>
      <c r="DX229" s="8"/>
      <c r="DY229" s="8"/>
      <c r="DZ229" s="8"/>
      <c r="EA229" s="9"/>
    </row>
    <row r="230" spans="121:131" ht="12">
      <c r="DQ230" s="8"/>
      <c r="DR230" s="8"/>
      <c r="DS230" s="9"/>
      <c r="DT230" s="9"/>
      <c r="DU230" s="9"/>
      <c r="DV230" s="9"/>
      <c r="DW230" s="8"/>
      <c r="DX230" s="8"/>
      <c r="DY230" s="8"/>
      <c r="DZ230" s="8"/>
      <c r="EA230" s="8"/>
    </row>
    <row r="231" spans="121:131" ht="12">
      <c r="DQ231" s="8"/>
      <c r="DR231" s="8"/>
      <c r="DS231" s="9"/>
      <c r="DT231" s="9"/>
      <c r="DU231" s="9"/>
      <c r="DV231" s="9"/>
      <c r="DW231" s="9"/>
      <c r="DX231" s="8"/>
      <c r="DY231" s="8"/>
      <c r="DZ231" s="8"/>
      <c r="EA231" s="8"/>
    </row>
    <row r="232" spans="121:131" ht="12">
      <c r="DQ232" s="8"/>
      <c r="DR232" s="8"/>
      <c r="DS232" s="9"/>
      <c r="DT232" s="9"/>
      <c r="DU232" s="9"/>
      <c r="DV232" s="9"/>
      <c r="DW232" s="9"/>
      <c r="DX232" s="8"/>
      <c r="DY232" s="8"/>
      <c r="DZ232" s="8"/>
      <c r="EA232" s="8"/>
    </row>
    <row r="234" spans="121:127" ht="12">
      <c r="DQ234" s="53"/>
      <c r="DR234" s="53"/>
      <c r="DS234" s="53"/>
      <c r="DT234" s="53"/>
      <c r="DU234" s="53"/>
      <c r="DV234" s="53"/>
      <c r="DW234" s="53"/>
    </row>
    <row r="236" spans="92:94" ht="12">
      <c r="CN236" s="9"/>
      <c r="CO236" s="9"/>
      <c r="CP236" s="9"/>
    </row>
    <row r="237" spans="92:94" ht="12">
      <c r="CN237" s="9"/>
      <c r="CO237" s="9"/>
      <c r="CP237" s="9"/>
    </row>
    <row r="238" spans="92:94" ht="12">
      <c r="CN238" s="9"/>
      <c r="CO238" s="9"/>
      <c r="CP238" s="9"/>
    </row>
    <row r="239" spans="92:94" ht="12">
      <c r="CN239" s="9"/>
      <c r="CO239" s="9"/>
      <c r="CP239" s="9"/>
    </row>
    <row r="240" spans="92:94" ht="12">
      <c r="CN240" s="9"/>
      <c r="CO240" s="9"/>
      <c r="CP240" s="9"/>
    </row>
    <row r="241" spans="92:94" ht="12">
      <c r="CN241" s="9"/>
      <c r="CO241" s="9"/>
      <c r="CP241" s="9"/>
    </row>
  </sheetData>
  <sheetProtection password="DE57" sheet="1" objects="1" scenarios="1" selectLockedCells="1"/>
  <mergeCells count="5">
    <mergeCell ref="G32:H32"/>
    <mergeCell ref="E29:F29"/>
    <mergeCell ref="F1:G1"/>
    <mergeCell ref="G30:H30"/>
    <mergeCell ref="G31:H31"/>
  </mergeCells>
  <printOptions/>
  <pageMargins left="0.5905511811023623" right="0.5905511811023623" top="0.7874015748031497" bottom="0.7874015748031497" header="0.5118110236220472" footer="0.5118110236220472"/>
  <pageSetup orientation="portrait" paperSize="9" scale="83" r:id="rId2"/>
  <rowBreaks count="1" manualBreakCount="1">
    <brk id="117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Thonier</dc:creator>
  <cp:keywords/>
  <dc:description/>
  <cp:lastModifiedBy>Henry</cp:lastModifiedBy>
  <cp:lastPrinted>2001-08-22T07:27:02Z</cp:lastPrinted>
  <dcterms:created xsi:type="dcterms:W3CDTF">2000-12-23T14:50:22Z</dcterms:created>
  <dcterms:modified xsi:type="dcterms:W3CDTF">2010-10-31T17:45:39Z</dcterms:modified>
  <cp:category/>
  <cp:version/>
  <cp:contentType/>
  <cp:contentStatus/>
</cp:coreProperties>
</file>